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_rels/drawing3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ia-me" sheetId="1" state="visible" r:id="rId3"/>
    <sheet name="Parâmetros" sheetId="2" state="visible" r:id="rId4"/>
    <sheet name="Planos de ação" sheetId="3" state="visible" r:id="rId5"/>
    <sheet name="Por responsável" sheetId="4" state="visible" r:id="rId6"/>
    <sheet name="Painel" sheetId="5" state="visible" r:id="rId7"/>
  </sheets>
  <definedNames>
    <definedName function="false" hidden="false" localSheetId="4" name="_xlnm.Print_Area" vbProcedure="false">Painel!$A$1:$R$41</definedName>
    <definedName function="false" hidden="false" localSheetId="2" name="_xlnm.Print_Titles" vbProcedure="false">'Planos de ação'!$1:$3</definedName>
    <definedName function="false" hidden="true" localSheetId="2" name="_xlnm._FilterDatabase" vbProcedure="false">'Planos de ação'!$A$3:$O$303</definedName>
    <definedName function="false" hidden="false" localSheetId="3" name="_xlnm.Print_Titles" vbProcedure="false">'Por responsável'!$1:$2</definedName>
    <definedName function="false" hidden="false" name="Equipe" vbProcedure="false">Parâmetros!$H$14:$H$33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F13" authorId="0">
      <text>
        <r>
          <rPr>
            <sz val="10"/>
            <rFont val="Arial"/>
            <family val="2"/>
          </rPr>
          <t xml:space="preserve">A gravidade é do PROBLEMA, não da ação. É dela que sai a prioridade: 8 ou mais alta, 5 a 7 média, abaixo disso baixa — a mesma regra do sistema Andonize.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64</xdr:colOff>
                <xdr:row>0</xdr:row>
                <xdr:rowOff>5</xdr:rowOff>
              </xdr:from>
              <xdr:to>
                <xdr:col>2</xdr:col>
                <xdr:colOff>98</xdr:colOff>
                <xdr:row>5</xdr:row>
                <xdr:rowOff>4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Você NUNCA digita a prioridade: ela vem da gravidade. É de propósito — onde a prioridade é digitada, todo mundo marca alta e a lista deixa de priorizar.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76</xdr:colOff>
                <xdr:row>3</xdr:row>
                <xdr:rowOff>16</xdr:rowOff>
              </xdr:to>
            </anchor>
          </commentPr>
        </mc:Choice>
        <mc:Fallback/>
      </mc:AlternateContent>
    </comment>
    <comment ref="E3" authorId="0">
      <text>
        <r>
          <rPr>
            <sz val="10"/>
            <rFont val="Arial"/>
            <family val="2"/>
          </rPr>
          <t xml:space="preserve">O «Por quê» carrega o achado e a consequência: o que se viu e o que acontece se ficar como está. É ele que sustenta a nota de gravidade.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76</xdr:colOff>
                <xdr:row>3</xdr:row>
                <xdr:rowOff>16</xdr:rowOff>
              </xdr:to>
            </anchor>
          </commentPr>
        </mc:Choice>
        <mc:Fallback/>
      </mc:AlternateContent>
    </comment>
    <comment ref="I3" authorId="0">
      <text>
        <r>
          <rPr>
            <sz val="10"/>
            <rFont val="Arial"/>
            <family val="2"/>
          </rPr>
          <t xml:space="preserve">É este campo que faz a ação ser executável por outra pessoa que não quem escreveu. Sem ele, a linha é um lembrete, não uma instrução.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66</xdr:colOff>
                <xdr:row>3</xdr:row>
                <xdr:rowOff>6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<sst xmlns="http://schemas.openxmlformats.org/spreadsheetml/2006/main" count="240" uniqueCount="191">
  <si>
    <t xml:space="preserve">ANDONIZE</t>
  </si>
  <si>
    <t xml:space="preserve">Plano de Ação 5W2H</t>
  </si>
  <si>
    <t xml:space="preserve">Os sete campos do 5W2H, com a prioridade saindo de uma nota de gravidade — não de opinião — e o «quanto» somando de verdade no fim.</t>
  </si>
  <si>
    <t xml:space="preserve">Como usar</t>
  </si>
  <si>
    <t xml:space="preserve">1. Ajuste as listas</t>
  </si>
  <si>
    <t xml:space="preserve">Aba «Parâmetros». As origens, as situações e — principalmente — os nomes da equipe. «Quem» sai de lista para não haver «João», «joão» e «João Silva» contando como três.</t>
  </si>
  <si>
    <t xml:space="preserve">2. Lance as ações</t>
  </si>
  <si>
    <t xml:space="preserve">Aba «Planos de ação». Uma linha por ação, quinze colunas. Você digita a origem, a gravidade, os sete campos e a situação; prioridade, prazo, atraso e desvio são calculados.</t>
  </si>
  <si>
    <t xml:space="preserve">3. Leia os resultados</t>
  </si>
  <si>
    <t xml:space="preserve">«Por responsável» e «Painel» são calculadas e protegidas — não há nada para digitar.</t>
  </si>
  <si>
    <t xml:space="preserve">5W2H — o que quer dizer cada letra</t>
  </si>
  <si>
    <t xml:space="preserve">São sete perguntas: cinco começam com W e duas com H, em inglês. Na aba de lançamento elas aparecem nesta ordem, sob as faixas «OS 5W» e «OS 2H».</t>
  </si>
  <si>
    <t xml:space="preserve">What  ·  O quê</t>
  </si>
  <si>
    <t xml:space="preserve">A ação. O que será feito, começando por um verbo: «substituir a mangueira de descarga». Não é o problema — é o que se faz a respeito dele.</t>
  </si>
  <si>
    <t xml:space="preserve">Why  ·  Por quê</t>
  </si>
  <si>
    <t xml:space="preserve">A razão de agir: o que se encontrou e o que acontece se ficar como está. É este campo que sustenta a nota de gravidade — se ele estiver fraco, a nota é chute.</t>
  </si>
  <si>
    <t xml:space="preserve">Where  ·  Onde</t>
  </si>
  <si>
    <t xml:space="preserve">O setor, a máquina ou o processo. Use o mesmo nome que a equipe usa, com a TAG quando houver.</t>
  </si>
  <si>
    <t xml:space="preserve">When  ·  Quando</t>
  </si>
  <si>
    <t xml:space="preserve">A data-limite. É dela que saem o prazo e o atraso — sem data, a ação aparece como «Sem prazo» e some da cobrança.</t>
  </si>
  <si>
    <t xml:space="preserve">Who  ·  Quem</t>
  </si>
  <si>
    <t xml:space="preserve">Uma pessoa, da lista de equipe. Uma só: ação com dois donos não tem dono.</t>
  </si>
  <si>
    <t xml:space="preserve">How  ·  Como</t>
  </si>
  <si>
    <t xml:space="preserve">O método. É ele que faz a ação ser executável por outra pessoa que não quem escreveu — sem o como, a linha é um lembrete, não uma instrução.</t>
  </si>
  <si>
    <t xml:space="preserve">How much  ·  Quanto</t>
  </si>
  <si>
    <t xml:space="preserve">O custo, em duas colunas: previsto e realizado. É o segundo H — o que distingue o 5W2H do 5W1H — e é o que transforma o plano de ação em argumento de orçamento.</t>
  </si>
  <si>
    <t xml:space="preserve">Legenda das células</t>
  </si>
  <si>
    <t xml:space="preserve">Fundo branco</t>
  </si>
  <si>
    <t xml:space="preserve">Você preenche.</t>
  </si>
  <si>
    <t xml:space="preserve">Fundo cinza, itálico</t>
  </si>
  <si>
    <t xml:space="preserve">Calculado. Não digite por cima: a fórmula se perde e o painel para de bater.</t>
  </si>
  <si>
    <t xml:space="preserve">O que a planilha calcula sozinha</t>
  </si>
  <si>
    <t xml:space="preserve">Prioridade</t>
  </si>
  <si>
    <t xml:space="preserve">Sai da gravidade, não da sua opinião: 8 ou mais é alta, 5 a 7 é média, abaixo disso é baixa. É a mesma regra do sistema Andonize. Quando a prioridade é digitada, todo mundo marca alta e a lista deixa de ordenar qualquer coisa.</t>
  </si>
  <si>
    <t xml:space="preserve">A escala de gravidade</t>
  </si>
  <si>
    <t xml:space="preserve">0 sem impacto · 3 impacto pequeno · 5 impacto relevante · 7 impacto sério · 9 risco iminente · 10 parada ou risco à vida. Escolher entre seis níveis é mais honesto que escolher um número qualquer de 0 a 10.</t>
  </si>
  <si>
    <t xml:space="preserve">Prazo e atraso</t>
  </si>
  <si>
    <t xml:space="preserve">A ação em aberto vira «Atrasada» se o prazo passou, «Vence em breve» dentro da janela de alerta, ou «No prazo». Concluída e cancelada saem da conta — a coluna fica vazia, porque a situação ao lado já diz. O atraso conta os dias desde o prazo até hoje.</t>
  </si>
  <si>
    <t xml:space="preserve">Desvio de custo</t>
  </si>
  <si>
    <t xml:space="preserve">Realizado menos previsto, calculado só quando a ação foi concluída e os dois valores existem — comparar com previsão pela metade não diz nada.</t>
  </si>
  <si>
    <t xml:space="preserve">Antes de começar</t>
  </si>
  <si>
    <t xml:space="preserve">Apague os dados de exemplo</t>
  </si>
  <si>
    <t xml:space="preserve">As linhas preenchidas existem para você ver o painel funcionando. As datas são relativas a hoje, por isso aparecem como fórmula.</t>
  </si>
  <si>
    <t xml:space="preserve">Requisitos</t>
  </si>
  <si>
    <t xml:space="preserve">Excel 2010 ou superior, Google Sheets ou LibreOffice. Sem macro e sem fórmula matricial.</t>
  </si>
  <si>
    <t xml:space="preserve">Até onde esta planilha vai</t>
  </si>
  <si>
    <t xml:space="preserve">300 ações e 20 responsáveis. Acima disso o problema deixa de ser a planilha e passa a ser quem cobra as ações.</t>
  </si>
  <si>
    <t xml:space="preserve">Feita por quem faz o Andonize</t>
  </si>
  <si>
    <t xml:space="preserve">No Andonize o plano de ação nasce sozinho da inspeção: o item reprovado vira pendência com responsável e prazo, sem ninguém redigitar.   ·   andonize.com</t>
  </si>
  <si>
    <t xml:space="preserve">Versão 1.1 · julho de 2026</t>
  </si>
  <si>
    <t xml:space="preserve">Parâmetros</t>
  </si>
  <si>
    <t xml:space="preserve">Data/hora de referência</t>
  </si>
  <si>
    <t xml:space="preserve">Atualiza sozinha. Para congelar um retrato, digite uma data por cima.</t>
  </si>
  <si>
    <t xml:space="preserve">Alerta de vencimento (dias)</t>
  </si>
  <si>
    <t xml:space="preserve">Com quantos dias de antecedência a ação entra em «Vence em breve».</t>
  </si>
  <si>
    <t xml:space="preserve">Listas dos menus suspensos</t>
  </si>
  <si>
    <t xml:space="preserve">Troque os nomes da equipe pelos seus. «Quem» sai desta lista para o painel conseguir somar por responsável.</t>
  </si>
  <si>
    <t xml:space="preserve">Origem</t>
  </si>
  <si>
    <t xml:space="preserve">Situação</t>
  </si>
  <si>
    <t xml:space="preserve">Nota</t>
  </si>
  <si>
    <t xml:space="preserve">O que a nota significa</t>
  </si>
  <si>
    <t xml:space="preserve">Equipe (Quem)</t>
  </si>
  <si>
    <t xml:space="preserve">Inspeção</t>
  </si>
  <si>
    <t xml:space="preserve">Aberta</t>
  </si>
  <si>
    <t xml:space="preserve">Sem impacto</t>
  </si>
  <si>
    <t xml:space="preserve">Carlos Menezes</t>
  </si>
  <si>
    <t xml:space="preserve">Auditoria</t>
  </si>
  <si>
    <t xml:space="preserve">Em andamento</t>
  </si>
  <si>
    <t xml:space="preserve">Impacto pequeno</t>
  </si>
  <si>
    <t xml:space="preserve">Juliana Reis</t>
  </si>
  <si>
    <t xml:space="preserve">Acidente / incidente</t>
  </si>
  <si>
    <t xml:space="preserve">Concluída</t>
  </si>
  <si>
    <t xml:space="preserve">Impacto relevante</t>
  </si>
  <si>
    <t xml:space="preserve">Rafael Lima</t>
  </si>
  <si>
    <t xml:space="preserve">Reclamação de cliente</t>
  </si>
  <si>
    <t xml:space="preserve">Cancelada</t>
  </si>
  <si>
    <t xml:space="preserve">Impacto sério</t>
  </si>
  <si>
    <t xml:space="preserve">Ana Beatriz Souza</t>
  </si>
  <si>
    <t xml:space="preserve">Reunião de análise</t>
  </si>
  <si>
    <t xml:space="preserve">Risco iminente</t>
  </si>
  <si>
    <t xml:space="preserve">Marcos Vinícius</t>
  </si>
  <si>
    <t xml:space="preserve">Melhoria</t>
  </si>
  <si>
    <t xml:space="preserve">Parada ou risco à vida</t>
  </si>
  <si>
    <t xml:space="preserve">Patrícia Nunes</t>
  </si>
  <si>
    <t xml:space="preserve">Outro</t>
  </si>
  <si>
    <t xml:space="preserve">Planos de ação</t>
  </si>
  <si>
    <t xml:space="preserve">Uma linha por ação. Você preenche a origem, a gravidade, os sete campos e a situação — prioridade, prazo, atraso e desvio a planilha calcula.</t>
  </si>
  <si>
    <t xml:space="preserve">O PROBLEMA</t>
  </si>
  <si>
    <t xml:space="preserve">OS 5W  ·  o quê · por quê · onde · quando · quem</t>
  </si>
  <si>
    <t xml:space="preserve">OS 2H  ·  como · quanto</t>
  </si>
  <si>
    <t xml:space="preserve">EXECUÇÃO</t>
  </si>
  <si>
    <t xml:space="preserve">Origem *</t>
  </si>
  <si>
    <t xml:space="preserve">Gravidade *</t>
  </si>
  <si>
    <t xml:space="preserve">O quê  (What) *</t>
  </si>
  <si>
    <t xml:space="preserve">Por quê  (Why) *</t>
  </si>
  <si>
    <t xml:space="preserve">Onde  (Where) *</t>
  </si>
  <si>
    <t xml:space="preserve">Quando  (When) *</t>
  </si>
  <si>
    <t xml:space="preserve">Quem  (Who) *</t>
  </si>
  <si>
    <t xml:space="preserve">Como  (How) *</t>
  </si>
  <si>
    <t xml:space="preserve">Quanto previsto  (How much)</t>
  </si>
  <si>
    <t xml:space="preserve">Quanto realizado</t>
  </si>
  <si>
    <t xml:space="preserve">Situação *</t>
  </si>
  <si>
    <t xml:space="preserve">Prazo</t>
  </si>
  <si>
    <t xml:space="preserve">Atraso (dias)</t>
  </si>
  <si>
    <t xml:space="preserve">Substituir a mangueira de descarga do compressor</t>
  </si>
  <si>
    <t xml:space="preserve">Vazamento de ar na linha de descarga: a perda eleva o consumo de energia e derruba a pressão da rede</t>
  </si>
  <si>
    <t xml:space="preserve">Casa de Máquinas · COMP-01</t>
  </si>
  <si>
    <t xml:space="preserve">Isolar a linha, trocar a mangueira e testar a 8 bar</t>
  </si>
  <si>
    <t xml:space="preserve">Realinhar e testar a cortina de luz</t>
  </si>
  <si>
    <t xml:space="preserve">Cortina de luz desalinhada: proteção de segurança inoperante expõe o operador a esmagamento</t>
  </si>
  <si>
    <t xml:space="preserve">Estamparia · PREN-01</t>
  </si>
  <si>
    <t xml:space="preserve">Máquina bloqueada até a correção; alinhar, testar com corpo de prova e liberar</t>
  </si>
  <si>
    <t xml:space="preserve">Refazer a proteção acrílica do mandril</t>
  </si>
  <si>
    <t xml:space="preserve">Proteção do mandril removida: item de NR-12 apontado em auditoria, com prazo de adequação</t>
  </si>
  <si>
    <t xml:space="preserve">Ferramentaria · FURA-01</t>
  </si>
  <si>
    <t xml:space="preserve">Fabricar em acrílico de 4 mm com intertravamento e instalar</t>
  </si>
  <si>
    <t xml:space="preserve">Substituir o alarme de ré da empilhadeira</t>
  </si>
  <si>
    <t xml:space="preserve">Alarme de ré inoperante num quase-acidente com pedestre; sem sinal sonoro a manobra em ré é a maior causa de atropelamento interno</t>
  </si>
  <si>
    <t xml:space="preserve">Expedição · EMPI-01</t>
  </si>
  <si>
    <t xml:space="preserve">Trocar o módulo e incluir o teste no checklist diário</t>
  </si>
  <si>
    <t xml:space="preserve">Refazer a emenda da correia transportadora</t>
  </si>
  <si>
    <t xml:space="preserve">Emenda com desgaste avançado; a ruptura para a expedição inteira por pelo menos um turno</t>
  </si>
  <si>
    <t xml:space="preserve">Expedição · ESTE-01</t>
  </si>
  <si>
    <t xml:space="preserve">Programar parada de 4 h, refazer a emenda a quente e alinhar</t>
  </si>
  <si>
    <t xml:space="preserve">Recalibrar a máquina e refazer a qualificação do soldador</t>
  </si>
  <si>
    <t xml:space="preserve">Cordão de solda reprovado no cliente; retrabalho em campo custa mais que a hora de calibração</t>
  </si>
  <si>
    <t xml:space="preserve">Solda — Cabine 2 · SOLD-01</t>
  </si>
  <si>
    <t xml:space="preserve">Calibrar com padrão, refazer corpo de prova e registrar o laudo</t>
  </si>
  <si>
    <t xml:space="preserve">Montar carrinho de setup com as ferramentas do torno</t>
  </si>
  <si>
    <t xml:space="preserve">A troca de ferramenta leva 40 min; reduzir o tempo libera 3 h de máquina por semana</t>
  </si>
  <si>
    <t xml:space="preserve">Usinagem — Setor A · TORN-01</t>
  </si>
  <si>
    <t xml:space="preserve">Levantar as ferramentas usadas, montar o carrinho e treinar o operador</t>
  </si>
  <si>
    <t xml:space="preserve">Contratar a inspeção de NR-13 do reservatório</t>
  </si>
  <si>
    <t xml:space="preserve">Reservatório sem laudo vigente; vaso de pressão nessa condição é interdição em fiscalização</t>
  </si>
  <si>
    <t xml:space="preserve">Casa de Máquinas · COMP-02</t>
  </si>
  <si>
    <t xml:space="preserve">Cotar com três empresas, agendar a parada e arquivar o laudo</t>
  </si>
  <si>
    <t xml:space="preserve">Trocar o padrão de mangueira por uma de maior pressão</t>
  </si>
  <si>
    <t xml:space="preserve">Terceira falha de mangueira no semestre: a falha se repete porque a especificação está no limite</t>
  </si>
  <si>
    <t xml:space="preserve">Levantar a pressão real de trabalho, especificar e substituir as quatro</t>
  </si>
  <si>
    <t xml:space="preserve">Testar e registrar o botão de emergência</t>
  </si>
  <si>
    <t xml:space="preserve">Botão de emergência sem teste registrado: dispositivo de parada sem evidência de que funciona</t>
  </si>
  <si>
    <t xml:space="preserve">Usinagem — Setor B · TORN-02</t>
  </si>
  <si>
    <t xml:space="preserve">Testar com a máquina em vazio, registrar na ficha e repetir mensalmente</t>
  </si>
  <si>
    <t xml:space="preserve">Implantar quadro sombra na ferramentaria</t>
  </si>
  <si>
    <t xml:space="preserve">Ferramentas sem local definido; procurar ferramenta consome tempo de todos os turnos</t>
  </si>
  <si>
    <t xml:space="preserve">Ferramentaria</t>
  </si>
  <si>
    <t xml:space="preserve">Desenhar o quadro, cortar as sombras e etiquetar</t>
  </si>
  <si>
    <t xml:space="preserve">Definir estoque mínimo de correias</t>
  </si>
  <si>
    <t xml:space="preserve">Estoque de correias zerado; parada por falta de peça de baixo valor é a mais cara que existe</t>
  </si>
  <si>
    <t xml:space="preserve">Almoxarifado</t>
  </si>
  <si>
    <t xml:space="preserve">Levantar consumo de 12 meses, definir mínimo e cadastrar o ponto de pedido</t>
  </si>
  <si>
    <t xml:space="preserve">Por responsável</t>
  </si>
  <si>
    <t xml:space="preserve">Calculado — não digite nada aqui. Os nomes saem da lista de equipe, em «Parâmetros».</t>
  </si>
  <si>
    <t xml:space="preserve">Responsável</t>
  </si>
  <si>
    <t xml:space="preserve">Em aberto</t>
  </si>
  <si>
    <t xml:space="preserve">Atrasadas</t>
  </si>
  <si>
    <t xml:space="preserve">Alta em aberto</t>
  </si>
  <si>
    <t xml:space="preserve">Concluídas</t>
  </si>
  <si>
    <t xml:space="preserve">Custo previsto em aberto</t>
  </si>
  <si>
    <t xml:space="preserve">Ordenação do Top 5 (coluna técnica)</t>
  </si>
  <si>
    <t xml:space="preserve">Painel do plano de ação</t>
  </si>
  <si>
    <t xml:space="preserve">AÇÕES EM ABERTO</t>
  </si>
  <si>
    <t xml:space="preserve">ATRASADAS</t>
  </si>
  <si>
    <t xml:space="preserve">ALTA EM ABERTO</t>
  </si>
  <si>
    <t xml:space="preserve">CONCLUÍDO</t>
  </si>
  <si>
    <t xml:space="preserve">fora concluídas e canceladas</t>
  </si>
  <si>
    <t xml:space="preserve">o prazo já passou</t>
  </si>
  <si>
    <t xml:space="preserve">gravidade 8 ou mais</t>
  </si>
  <si>
    <t xml:space="preserve">do total lançado</t>
  </si>
  <si>
    <t xml:space="preserve">CUSTO PREVISTO</t>
  </si>
  <si>
    <t xml:space="preserve">CUSTO REALIZADO</t>
  </si>
  <si>
    <t xml:space="preserve">DESVIO ACUMULADO</t>
  </si>
  <si>
    <t xml:space="preserve">ATRASO MÉDIO</t>
  </si>
  <si>
    <t xml:space="preserve">das ações em aberto</t>
  </si>
  <si>
    <t xml:space="preserve">das concluídas</t>
  </si>
  <si>
    <t xml:space="preserve">realizado − previsto</t>
  </si>
  <si>
    <t xml:space="preserve">das que estão atrasadas</t>
  </si>
  <si>
    <t xml:space="preserve">As cinco mais atrasadas</t>
  </si>
  <si>
    <t xml:space="preserve">#</t>
  </si>
  <si>
    <t xml:space="preserve">Quem</t>
  </si>
  <si>
    <t xml:space="preserve">O quê</t>
  </si>
  <si>
    <t xml:space="preserve">Dias</t>
  </si>
  <si>
    <t xml:space="preserve">No Andonize o plano de ação nasce sozinho da inspeção — o item reprovado já vira pendência com responsável e prazo.   ·   andonize.com</t>
  </si>
  <si>
    <t xml:space="preserve">Dados dos gráficos</t>
  </si>
  <si>
    <t xml:space="preserve">Tabelas que alimentam os gráficos. Faixa sem nenhuma ocorrência fica vazia — é assim que o gráfico deixa de desenhar a fatia.</t>
  </si>
  <si>
    <t xml:space="preserve">Ações</t>
  </si>
  <si>
    <t xml:space="preserve">Alta</t>
  </si>
  <si>
    <t xml:space="preserve">Média</t>
  </si>
  <si>
    <t xml:space="preserve">Baixa</t>
  </si>
  <si>
    <t xml:space="preserve">Uso e direitos</t>
  </si>
  <si>
    <t xml:space="preserve">Planilha gratuita da Andonize. Uso livre na sua empresa e com os seus clientes, inclusive comercial. Não é permitido revender, redistribuir como material próprio nem publicar o arquivo para download em outro site. © 2026 Andonize · andonize.com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</si>
</sst>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\ hh:mm"/>
    <numFmt numFmtId="166" formatCode="0"/>
    <numFmt numFmtId="167" formatCode="dd/mm/yyyy"/>
    <numFmt numFmtId="168" formatCode="&quot;R$ &quot;#,##0.00"/>
    <numFmt numFmtId="169" formatCode="General"/>
    <numFmt numFmtId="170" formatCode="0\%"/>
    <numFmt numFmtId="171" formatCode="0.0&quot; d&quot;"/>
  </numFmts>
  <fonts count="3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38C4"/>
      <name val="Arial"/>
      <family val="0"/>
      <charset val="1"/>
    </font>
    <font>
      <b val="true"/>
      <sz val="18"/>
      <color rgb="FF1A2B42"/>
      <name val="Arial"/>
      <family val="0"/>
      <charset val="1"/>
    </font>
    <font>
      <sz val="11"/>
      <color rgb="FF5C6C85"/>
      <name val="Arial"/>
      <family val="0"/>
      <charset val="1"/>
    </font>
    <font>
      <b val="true"/>
      <sz val="12"/>
      <color rgb="FF1A2B42"/>
      <name val="Arial"/>
      <family val="0"/>
      <charset val="1"/>
    </font>
    <font>
      <b val="true"/>
      <sz val="10"/>
      <color rgb="FF1A2B42"/>
      <name val="Arial"/>
      <family val="0"/>
      <charset val="1"/>
    </font>
    <font>
      <sz val="10"/>
      <color rgb="FF5C6C85"/>
      <name val="Arial"/>
      <family val="0"/>
      <charset val="1"/>
    </font>
    <font>
      <b val="true"/>
      <sz val="10"/>
      <color rgb="FF0F38C4"/>
      <name val="Arial"/>
      <family val="0"/>
      <charset val="1"/>
    </font>
    <font>
      <b val="true"/>
      <sz val="10"/>
      <color rgb="FF00875A"/>
      <name val="Arial"/>
      <family val="0"/>
      <charset val="1"/>
    </font>
    <font>
      <b val="true"/>
      <i val="true"/>
      <sz val="10"/>
      <color rgb="FF5C6C85"/>
      <name val="Arial"/>
      <family val="0"/>
      <charset val="1"/>
    </font>
    <font>
      <sz val="10"/>
      <color rgb="FF0F38C4"/>
      <name val="Arial"/>
      <family val="0"/>
      <charset val="1"/>
    </font>
    <font>
      <sz val="9"/>
      <color rgb="FF8A9AB5"/>
      <name val="Arial"/>
      <family val="0"/>
      <charset val="1"/>
    </font>
    <font>
      <b val="true"/>
      <sz val="14"/>
      <color rgb="FF1A2B42"/>
      <name val="Arial"/>
      <family val="0"/>
      <charset val="1"/>
    </font>
    <font>
      <sz val="9"/>
      <color rgb="FF5C6C8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A2B42"/>
      <name val="Arial"/>
      <family val="0"/>
      <charset val="1"/>
    </font>
    <font>
      <sz val="10"/>
      <name val="Arial"/>
      <family val="2"/>
    </font>
    <font>
      <b val="true"/>
      <sz val="9"/>
      <color rgb="FF5C6C85"/>
      <name val="Arial"/>
      <family val="0"/>
      <charset val="1"/>
    </font>
    <font>
      <b val="true"/>
      <sz val="9"/>
      <color rgb="FF0F38C4"/>
      <name val="Arial"/>
      <family val="0"/>
      <charset val="1"/>
    </font>
    <font>
      <b val="true"/>
      <sz val="9"/>
      <color rgb="FF00875A"/>
      <name val="Arial"/>
      <family val="0"/>
      <charset val="1"/>
    </font>
    <font>
      <i val="true"/>
      <sz val="10"/>
      <color rgb="FF5C6C85"/>
      <name val="Arial"/>
      <family val="0"/>
      <charset val="1"/>
    </font>
    <font>
      <sz val="8"/>
      <color rgb="FF8A9AB5"/>
      <name val="Arial"/>
      <family val="0"/>
      <charset val="1"/>
    </font>
    <font>
      <b val="true"/>
      <sz val="20"/>
      <color rgb="FF1A2B42"/>
      <name val="Arial"/>
      <family val="0"/>
      <charset val="1"/>
    </font>
    <font>
      <b val="true"/>
      <sz val="20"/>
      <color rgb="FF0F38C4"/>
      <name val="Arial"/>
      <family val="0"/>
      <charset val="1"/>
    </font>
    <font>
      <b val="true"/>
      <sz val="20"/>
      <color rgb="FFC41E3A"/>
      <name val="Arial"/>
      <family val="0"/>
      <charset val="1"/>
    </font>
    <font>
      <b val="true"/>
      <sz val="20"/>
      <color rgb="FF00875A"/>
      <name val="Arial"/>
      <family val="0"/>
      <charset val="1"/>
    </font>
    <font>
      <b val="true"/>
      <sz val="20"/>
      <color rgb="FFA66300"/>
      <name val="Arial"/>
      <family val="0"/>
      <charset val="1"/>
    </font>
    <font>
      <b val="true"/>
      <sz val="20"/>
      <color rgb="FF5C6C85"/>
      <name val="Arial"/>
      <family val="0"/>
      <charset val="1"/>
    </font>
    <font>
      <b val="true"/>
      <sz val="11"/>
      <color rgb="FF1A2B42"/>
      <name val="Arial"/>
      <family val="0"/>
      <charset val="1"/>
    </font>
    <font>
      <b val="true"/>
      <sz val="12"/>
      <color rgb="FF1A2B42"/>
      <name val="Arial"/>
      <family val="2"/>
    </font>
    <font>
      <sz val="9"/>
      <color rgb="FF8A9AB5"/>
      <name val="Arial"/>
      <family val="2"/>
    </font>
    <font>
      <sz val="10"/>
      <color rgb="FF000000"/>
      <name val="Calibri"/>
      <family val="2"/>
    </font>
    <font>
      <b val="true"/>
      <sz val="9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BF0FF"/>
        <bgColor rgb="FFEBF0F8"/>
      </patternFill>
    </fill>
    <fill>
      <patternFill patternType="solid">
        <fgColor rgb="FFE6FAF4"/>
        <bgColor rgb="FFEBF0F8"/>
      </patternFill>
    </fill>
    <fill>
      <patternFill patternType="solid">
        <fgColor rgb="FFFFFFFF"/>
        <bgColor rgb="FFFFF4E0"/>
      </patternFill>
    </fill>
    <fill>
      <patternFill patternType="solid">
        <fgColor rgb="FFEBF0F8"/>
        <bgColor rgb="FFEBF0FF"/>
      </patternFill>
    </fill>
    <fill>
      <patternFill patternType="solid">
        <fgColor rgb="FF1A2B42"/>
        <bgColor rgb="FF003366"/>
      </patternFill>
    </fill>
    <fill>
      <patternFill patternType="solid">
        <fgColor rgb="FFFFECF0"/>
        <bgColor rgb="FFFFF4E0"/>
      </patternFill>
    </fill>
    <fill>
      <patternFill patternType="solid">
        <fgColor rgb="FFFFF4E0"/>
        <bgColor rgb="FFFFEC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AE2EF"/>
      </left>
      <right style="thin">
        <color rgb="FFDAE2EF"/>
      </right>
      <top style="thin">
        <color rgb="FFDAE2EF"/>
      </top>
      <bottom style="thin">
        <color rgb="FFDAE2E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2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9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3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9">
    <dxf>
      <fill>
        <patternFill patternType="solid">
          <fgColor rgb="FF1A2B4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BF0F8"/>
          <bgColor rgb="FF000000"/>
        </patternFill>
      </fill>
    </dxf>
    <dxf>
      <fill>
        <patternFill patternType="solid">
          <fgColor rgb="FFFFECF0"/>
          <bgColor rgb="FF000000"/>
        </patternFill>
      </fill>
    </dxf>
    <dxf>
      <fill>
        <patternFill patternType="solid">
          <fgColor rgb="FFFFF4E0"/>
          <bgColor rgb="FF000000"/>
        </patternFill>
      </fill>
    </dxf>
    <dxf>
      <fill>
        <patternFill patternType="solid">
          <fgColor rgb="FF5C6C85"/>
          <bgColor rgb="FF000000"/>
        </patternFill>
      </fill>
    </dxf>
    <dxf>
      <fill>
        <patternFill patternType="solid">
          <fgColor rgb="FFA66300"/>
          <bgColor rgb="FF000000"/>
        </patternFill>
      </fill>
    </dxf>
    <dxf>
      <fill>
        <patternFill patternType="solid">
          <fgColor rgb="FFC41E3A"/>
          <bgColor rgb="FF000000"/>
        </patternFill>
      </fill>
    </dxf>
    <dxf>
      <fill>
        <patternFill patternType="solid">
          <fgColor rgb="FFE6FAF4"/>
          <bgColor rgb="FF000000"/>
        </patternFill>
      </fill>
    </dxf>
    <dxf>
      <fill>
        <patternFill patternType="solid">
          <fgColor rgb="FF00875A"/>
          <bgColor rgb="FF000000"/>
        </patternFill>
      </fill>
    </dxf>
    <dxf>
      <font>
        <name val="Arial"/>
        <charset val="1"/>
        <family val="0"/>
        <b val="1"/>
        <i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b val="1"/>
        <i val="1"/>
        <color rgb="FFA66300"/>
        <sz val="10"/>
      </font>
      <fill>
        <patternFill>
          <bgColor rgb="FFFFF4E0"/>
        </patternFill>
      </fill>
    </dxf>
    <dxf>
      <font>
        <name val="Arial"/>
        <charset val="1"/>
        <family val="0"/>
        <b val="1"/>
        <i val="1"/>
        <color rgb="FF5C6C85"/>
        <sz val="10"/>
      </font>
      <fill>
        <patternFill>
          <bgColor rgb="FFEBF0F8"/>
        </patternFill>
      </fill>
    </dxf>
    <dxf>
      <font>
        <name val="Arial"/>
        <charset val="1"/>
        <family val="0"/>
        <b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b val="1"/>
        <color rgb="FFA66300"/>
        <sz val="10"/>
      </font>
      <fill>
        <patternFill>
          <bgColor rgb="FFFFF4E0"/>
        </patternFill>
      </fill>
    </dxf>
    <dxf>
      <font>
        <name val="Arial"/>
        <charset val="1"/>
        <family val="0"/>
        <b val="1"/>
        <color rgb="FF5C6C85"/>
        <sz val="10"/>
      </font>
      <fill>
        <patternFill>
          <bgColor rgb="FFEBF0F8"/>
        </patternFill>
      </fill>
    </dxf>
    <dxf>
      <font>
        <name val="Arial"/>
        <charset val="1"/>
        <family val="0"/>
        <b val="1"/>
        <color rgb="FF00875A"/>
        <sz val="10"/>
      </font>
      <fill>
        <patternFill>
          <bgColor rgb="FFE6FAF4"/>
        </patternFill>
      </fill>
    </dxf>
    <dxf>
      <font>
        <name val="Arial"/>
        <charset val="1"/>
        <family val="0"/>
        <b val="1"/>
        <color rgb="FF8A9AB5"/>
        <sz val="10"/>
      </font>
      <fill>
        <patternFill>
          <bgColor rgb="FFEBF0F8"/>
        </patternFill>
      </fill>
    </dxf>
    <dxf>
      <font>
        <name val="Arial"/>
        <charset val="1"/>
        <family val="0"/>
        <color rgb="FFFFFFFF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6300"/>
      <rgbColor rgb="FF800080"/>
      <rgbColor rgb="FF00875A"/>
      <rgbColor rgb="FFDAE2EF"/>
      <rgbColor rgb="FF878787"/>
      <rgbColor rgb="FF9999FF"/>
      <rgbColor rgb="FFC41E3A"/>
      <rgbColor rgb="FFFFF4E0"/>
      <rgbColor rgb="FFE6FA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0FF"/>
      <rgbColor rgb="FFEBF0F8"/>
      <rgbColor rgb="FFFFECF0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C6C85"/>
      <rgbColor rgb="FF8A9AB5"/>
      <rgbColor rgb="FF003366"/>
      <rgbColor rgb="FF339966"/>
      <rgbColor rgb="FF003300"/>
      <rgbColor rgb="FF333300"/>
      <rgbColor rgb="FF993300"/>
      <rgbColor rgb="FF993366"/>
      <rgbColor rgb="FF0F38C4"/>
      <rgbColor rgb="FF1A2B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Ações
Por origem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Painel!F60</c:f>
              <c:strCache>
                <c:ptCount val="1"/>
                <c:pt idx="0">
                  <c:v>Ações</c:v>
                </c:pt>
              </c:strCache>
            </c:strRef>
          </c:tx>
          <c:spPr>
            <a:solidFill>
              <a:srgbClr val="0f38c4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Painel!$E$61:$E$67</c:f>
              <c:strCache>
                <c:ptCount val="7"/>
                <c:pt idx="0">
                  <c:v>Inspeção</c:v>
                </c:pt>
                <c:pt idx="1">
                  <c:v>Auditoria</c:v>
                </c:pt>
                <c:pt idx="2">
                  <c:v>Acidente / incidente</c:v>
                </c:pt>
                <c:pt idx="3">
                  <c:v>Reclamação de cliente</c:v>
                </c:pt>
                <c:pt idx="4">
                  <c:v>Reunião de análise</c:v>
                </c:pt>
                <c:pt idx="5">
                  <c:v>Melhoria</c:v>
                </c:pt>
                <c:pt idx="6">
                  <c:v>Outro</c:v>
                </c:pt>
              </c:strCache>
            </c:strRef>
          </c:cat>
          <c:val>
            <c:numRef>
              <c:f>Painel!$F$61:$F$67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gapWidth val="150"/>
        <c:overlap val="0"/>
        <c:axId val="47420277"/>
        <c:axId val="44540390"/>
      </c:barChart>
      <c:catAx>
        <c:axId val="4742027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540390"/>
        <c:crosses val="autoZero"/>
        <c:auto val="1"/>
        <c:lblAlgn val="ctr"/>
        <c:lblOffset val="100"/>
        <c:noMultiLvlLbl val="0"/>
      </c:catAx>
      <c:valAx>
        <c:axId val="4454039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42027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Prioridade
Ações em aberto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Painel!C60</c:f>
              <c:strCache>
                <c:ptCount val="1"/>
                <c:pt idx="0">
                  <c:v>Em aberto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c41e3a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6630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c6c85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900" spc="-1" strike="noStrike">
                    <a:solidFill>
                      <a:srgbClr val="ffffff"/>
                    </a:solidFill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Painel!$B$61:$B$63</c:f>
              <c:strCache>
                <c:ptCount val="3"/>
                <c:pt idx="0">
                  <c:v>Alta</c:v>
                </c:pt>
                <c:pt idx="1">
                  <c:v>Média</c:v>
                </c:pt>
                <c:pt idx="2">
                  <c:v>Baixa</c:v>
                </c:pt>
              </c:strCache>
            </c:strRef>
          </c:cat>
          <c:val>
            <c:numRef>
              <c:f>Painel!$C$61:$C$63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218880</xdr:colOff>
      <xdr:row>1</xdr:row>
      <xdr:rowOff>266400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190440"/>
          <a:ext cx="21888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21</xdr:row>
      <xdr:rowOff>70560</xdr:rowOff>
    </xdr:from>
    <xdr:to>
      <xdr:col>7</xdr:col>
      <xdr:colOff>771480</xdr:colOff>
      <xdr:row>35</xdr:row>
      <xdr:rowOff>67320</xdr:rowOff>
    </xdr:to>
    <xdr:graphicFrame>
      <xdr:nvGraphicFramePr>
        <xdr:cNvPr id="1" name="Chart 1"/>
        <xdr:cNvGraphicFramePr/>
      </xdr:nvGraphicFramePr>
      <xdr:xfrm>
        <a:off x="141120" y="4896000"/>
        <a:ext cx="485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21</xdr:row>
      <xdr:rowOff>70560</xdr:rowOff>
    </xdr:from>
    <xdr:to>
      <xdr:col>14</xdr:col>
      <xdr:colOff>466920</xdr:colOff>
      <xdr:row>35</xdr:row>
      <xdr:rowOff>67320</xdr:rowOff>
    </xdr:to>
    <xdr:graphicFrame>
      <xdr:nvGraphicFramePr>
        <xdr:cNvPr id="2" name="Chart 2"/>
        <xdr:cNvGraphicFramePr/>
      </xdr:nvGraphicFramePr>
      <xdr:xfrm>
        <a:off x="5216040" y="4896000"/>
        <a:ext cx="377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2:C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98"/>
    <col collapsed="false" customWidth="true" hidden="false" outlineLevel="0" max="4" min="4" style="0" width="2"/>
  </cols>
  <sheetData>
    <row r="2" customFormat="false" ht="25.5" hidden="false" customHeight="true" outlineLevel="0" collapsed="false">
      <c r="B2" s="1" t="s">
        <v>0</v>
      </c>
    </row>
    <row r="4" customFormat="false" ht="22.05" hidden="false" customHeight="false" outlineLevel="0" collapsed="false">
      <c r="B4" s="2" t="s">
        <v>1</v>
      </c>
    </row>
    <row r="5" customFormat="false" ht="30" hidden="false" customHeight="true" outlineLevel="0" collapsed="false">
      <c r="B5" s="3" t="s">
        <v>2</v>
      </c>
      <c r="C5" s="3"/>
    </row>
    <row r="8" customFormat="false" ht="25.5" hidden="false" customHeight="true" outlineLevel="0" collapsed="false">
      <c r="B8" s="4" t="s">
        <v>3</v>
      </c>
      <c r="C8" s="5"/>
    </row>
    <row r="10" customFormat="false" ht="42" hidden="false" customHeight="true" outlineLevel="0" collapsed="false">
      <c r="B10" s="6" t="s">
        <v>4</v>
      </c>
      <c r="C10" s="7" t="s">
        <v>5</v>
      </c>
    </row>
    <row r="11" customFormat="false" ht="42" hidden="false" customHeight="true" outlineLevel="0" collapsed="false">
      <c r="B11" s="6" t="s">
        <v>6</v>
      </c>
      <c r="C11" s="7" t="s">
        <v>7</v>
      </c>
    </row>
    <row r="12" customFormat="false" ht="27" hidden="false" customHeight="true" outlineLevel="0" collapsed="false">
      <c r="B12" s="6" t="s">
        <v>8</v>
      </c>
      <c r="C12" s="7" t="s">
        <v>9</v>
      </c>
    </row>
    <row r="13" customFormat="false" ht="25.5" hidden="false" customHeight="true" outlineLevel="0" collapsed="false">
      <c r="B13" s="4" t="s">
        <v>10</v>
      </c>
      <c r="C13" s="5"/>
    </row>
    <row r="15" customFormat="false" ht="30" hidden="false" customHeight="true" outlineLevel="0" collapsed="false">
      <c r="C15" s="7" t="s">
        <v>11</v>
      </c>
    </row>
    <row r="16" customFormat="false" ht="42" hidden="false" customHeight="true" outlineLevel="0" collapsed="false">
      <c r="B16" s="8" t="s">
        <v>12</v>
      </c>
      <c r="C16" s="7" t="s">
        <v>13</v>
      </c>
    </row>
    <row r="17" customFormat="false" ht="42" hidden="false" customHeight="true" outlineLevel="0" collapsed="false">
      <c r="B17" s="8" t="s">
        <v>14</v>
      </c>
      <c r="C17" s="7" t="s">
        <v>15</v>
      </c>
    </row>
    <row r="18" customFormat="false" ht="27" hidden="false" customHeight="true" outlineLevel="0" collapsed="false">
      <c r="B18" s="8" t="s">
        <v>16</v>
      </c>
      <c r="C18" s="7" t="s">
        <v>17</v>
      </c>
    </row>
    <row r="19" customFormat="false" ht="42" hidden="false" customHeight="true" outlineLevel="0" collapsed="false">
      <c r="B19" s="8" t="s">
        <v>18</v>
      </c>
      <c r="C19" s="7" t="s">
        <v>19</v>
      </c>
    </row>
    <row r="20" customFormat="false" ht="27" hidden="false" customHeight="true" outlineLevel="0" collapsed="false">
      <c r="B20" s="8" t="s">
        <v>20</v>
      </c>
      <c r="C20" s="7" t="s">
        <v>21</v>
      </c>
    </row>
    <row r="21" customFormat="false" ht="42" hidden="false" customHeight="true" outlineLevel="0" collapsed="false">
      <c r="B21" s="9" t="s">
        <v>22</v>
      </c>
      <c r="C21" s="7" t="s">
        <v>23</v>
      </c>
    </row>
    <row r="22" customFormat="false" ht="42" hidden="false" customHeight="true" outlineLevel="0" collapsed="false">
      <c r="B22" s="9" t="s">
        <v>24</v>
      </c>
      <c r="C22" s="7" t="s">
        <v>25</v>
      </c>
    </row>
    <row r="23" customFormat="false" ht="25.5" hidden="false" customHeight="true" outlineLevel="0" collapsed="false">
      <c r="B23" s="4" t="s">
        <v>26</v>
      </c>
      <c r="C23" s="5"/>
    </row>
    <row r="25" customFormat="false" ht="27" hidden="false" customHeight="true" outlineLevel="0" collapsed="false">
      <c r="B25" s="10" t="s">
        <v>27</v>
      </c>
      <c r="C25" s="7" t="s">
        <v>28</v>
      </c>
    </row>
    <row r="26" customFormat="false" ht="27" hidden="false" customHeight="true" outlineLevel="0" collapsed="false">
      <c r="B26" s="11" t="s">
        <v>29</v>
      </c>
      <c r="C26" s="7" t="s">
        <v>30</v>
      </c>
    </row>
    <row r="27" customFormat="false" ht="25.5" hidden="false" customHeight="true" outlineLevel="0" collapsed="false">
      <c r="B27" s="4" t="s">
        <v>31</v>
      </c>
      <c r="C27" s="5"/>
    </row>
    <row r="29" customFormat="false" ht="42" hidden="false" customHeight="true" outlineLevel="0" collapsed="false">
      <c r="B29" s="6" t="s">
        <v>32</v>
      </c>
      <c r="C29" s="7" t="s">
        <v>33</v>
      </c>
    </row>
    <row r="30" customFormat="false" ht="42" hidden="false" customHeight="true" outlineLevel="0" collapsed="false">
      <c r="B30" s="6" t="s">
        <v>34</v>
      </c>
      <c r="C30" s="7" t="s">
        <v>35</v>
      </c>
    </row>
    <row r="31" customFormat="false" ht="42" hidden="false" customHeight="true" outlineLevel="0" collapsed="false">
      <c r="B31" s="6" t="s">
        <v>36</v>
      </c>
      <c r="C31" s="7" t="s">
        <v>37</v>
      </c>
    </row>
    <row r="32" customFormat="false" ht="42" hidden="false" customHeight="true" outlineLevel="0" collapsed="false">
      <c r="B32" s="6" t="s">
        <v>38</v>
      </c>
      <c r="C32" s="7" t="s">
        <v>39</v>
      </c>
    </row>
    <row r="33" customFormat="false" ht="25.5" hidden="false" customHeight="true" outlineLevel="0" collapsed="false">
      <c r="B33" s="4" t="s">
        <v>40</v>
      </c>
      <c r="C33" s="5"/>
    </row>
    <row r="35" customFormat="false" ht="42" hidden="false" customHeight="true" outlineLevel="0" collapsed="false">
      <c r="B35" s="6" t="s">
        <v>41</v>
      </c>
      <c r="C35" s="7" t="s">
        <v>42</v>
      </c>
    </row>
    <row r="36" customFormat="false" ht="27" hidden="false" customHeight="true" outlineLevel="0" collapsed="false">
      <c r="B36" s="6" t="s">
        <v>43</v>
      </c>
      <c r="C36" s="7" t="s">
        <v>44</v>
      </c>
    </row>
    <row r="37" customFormat="false" ht="42" hidden="false" customHeight="true" outlineLevel="0" collapsed="false">
      <c r="B37" s="6" t="s">
        <v>45</v>
      </c>
      <c r="C37" s="7" t="s">
        <v>46</v>
      </c>
    </row>
    <row r="39" customFormat="false" ht="33.75" hidden="false" customHeight="true" outlineLevel="0" collapsed="false">
      <c r="B39" s="12" t="s">
        <v>47</v>
      </c>
      <c r="C39" s="13" t="s">
        <v>48</v>
      </c>
    </row>
    <row r="41" customFormat="false" ht="15" hidden="false" customHeight="false" outlineLevel="0" collapsed="false">
      <c r="B41" s="14" t="s">
        <v>49</v>
      </c>
    </row>
    <row r="43">
      <c r="B43" s="12" t="s">
        <v>189</v>
      </c>
      <c r="C43" s="13" t="s">
        <v>190</v>
      </c>
    </row>
  </sheetData>
  <mergeCells count="1">
    <mergeCell ref="B5:C5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&amp;L&amp;8 Plano de ação 5W2H · Andonize&amp;R&amp;8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9AB5"/>
    <pageSetUpPr fitToPage="true"/>
  </sheetPr>
  <dimension ref="B2:I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26"/>
    <col collapsed="false" customWidth="true" hidden="false" outlineLevel="0" max="6" min="6" style="0" width="8"/>
    <col collapsed="false" customWidth="true" hidden="false" outlineLevel="0" max="7" min="7" style="0" width="30"/>
    <col collapsed="false" customWidth="true" hidden="false" outlineLevel="0" max="8" min="8" style="0" width="24"/>
    <col collapsed="false" customWidth="true" hidden="false" outlineLevel="0" max="9" min="9" style="0" width="14"/>
  </cols>
  <sheetData>
    <row r="2" customFormat="false" ht="17.35" hidden="false" customHeight="false" outlineLevel="0" collapsed="false">
      <c r="B2" s="15" t="s">
        <v>50</v>
      </c>
    </row>
    <row r="4" customFormat="false" ht="21.75" hidden="false" customHeight="true" outlineLevel="0" collapsed="false">
      <c r="B4" s="16" t="s">
        <v>51</v>
      </c>
      <c r="C4" s="17" t="n">
        <f aca="true">NOW()</f>
        <v>46234.1321633677</v>
      </c>
      <c r="D4" s="18" t="s">
        <v>52</v>
      </c>
      <c r="E4" s="18"/>
      <c r="F4" s="18"/>
      <c r="G4" s="18"/>
      <c r="H4" s="18"/>
      <c r="I4" s="18"/>
    </row>
    <row r="5" customFormat="false" ht="21.75" hidden="false" customHeight="true" outlineLevel="0" collapsed="false">
      <c r="B5" s="16" t="s">
        <v>53</v>
      </c>
      <c r="C5" s="19" t="n">
        <v>7</v>
      </c>
      <c r="D5" s="18" t="s">
        <v>54</v>
      </c>
      <c r="E5" s="18"/>
      <c r="F5" s="18"/>
      <c r="G5" s="18"/>
      <c r="H5" s="18"/>
      <c r="I5" s="18"/>
    </row>
    <row r="10" customFormat="false" ht="15" hidden="false" customHeight="false" outlineLevel="0" collapsed="false">
      <c r="B10" s="20" t="s">
        <v>55</v>
      </c>
    </row>
    <row r="11" customFormat="false" ht="15" hidden="false" customHeight="false" outlineLevel="0" collapsed="false">
      <c r="B11" s="21" t="s">
        <v>56</v>
      </c>
      <c r="C11" s="21"/>
      <c r="D11" s="21"/>
      <c r="E11" s="21"/>
      <c r="F11" s="21"/>
      <c r="G11" s="21"/>
      <c r="H11" s="21"/>
      <c r="I11" s="21"/>
    </row>
    <row r="13" customFormat="false" ht="25.5" hidden="false" customHeight="true" outlineLevel="0" collapsed="false">
      <c r="B13" s="22" t="s">
        <v>57</v>
      </c>
      <c r="D13" s="22" t="s">
        <v>58</v>
      </c>
      <c r="F13" s="22" t="s">
        <v>59</v>
      </c>
      <c r="G13" s="22" t="s">
        <v>60</v>
      </c>
      <c r="H13" s="22" t="s">
        <v>61</v>
      </c>
    </row>
    <row r="14" customFormat="false" ht="15" hidden="false" customHeight="false" outlineLevel="0" collapsed="false">
      <c r="B14" s="23" t="s">
        <v>62</v>
      </c>
      <c r="D14" s="23" t="s">
        <v>63</v>
      </c>
      <c r="F14" s="24" t="n">
        <v>0</v>
      </c>
      <c r="G14" s="25" t="s">
        <v>64</v>
      </c>
      <c r="H14" s="23" t="s">
        <v>65</v>
      </c>
    </row>
    <row r="15" customFormat="false" ht="15" hidden="false" customHeight="false" outlineLevel="0" collapsed="false">
      <c r="B15" s="23" t="s">
        <v>66</v>
      </c>
      <c r="D15" s="23" t="s">
        <v>67</v>
      </c>
      <c r="F15" s="24" t="n">
        <v>3</v>
      </c>
      <c r="G15" s="25" t="s">
        <v>68</v>
      </c>
      <c r="H15" s="23" t="s">
        <v>69</v>
      </c>
    </row>
    <row r="16" customFormat="false" ht="15" hidden="false" customHeight="false" outlineLevel="0" collapsed="false">
      <c r="B16" s="23" t="s">
        <v>70</v>
      </c>
      <c r="D16" s="23" t="s">
        <v>71</v>
      </c>
      <c r="F16" s="24" t="n">
        <v>5</v>
      </c>
      <c r="G16" s="25" t="s">
        <v>72</v>
      </c>
      <c r="H16" s="23" t="s">
        <v>73</v>
      </c>
    </row>
    <row r="17" customFormat="false" ht="15" hidden="false" customHeight="false" outlineLevel="0" collapsed="false">
      <c r="B17" s="23" t="s">
        <v>74</v>
      </c>
      <c r="D17" s="23" t="s">
        <v>75</v>
      </c>
      <c r="F17" s="24" t="n">
        <v>7</v>
      </c>
      <c r="G17" s="25" t="s">
        <v>76</v>
      </c>
      <c r="H17" s="23" t="s">
        <v>77</v>
      </c>
    </row>
    <row r="18" customFormat="false" ht="15" hidden="false" customHeight="false" outlineLevel="0" collapsed="false">
      <c r="B18" s="23" t="s">
        <v>78</v>
      </c>
      <c r="F18" s="24" t="n">
        <v>9</v>
      </c>
      <c r="G18" s="25" t="s">
        <v>79</v>
      </c>
      <c r="H18" s="23" t="s">
        <v>80</v>
      </c>
    </row>
    <row r="19" customFormat="false" ht="15" hidden="false" customHeight="false" outlineLevel="0" collapsed="false">
      <c r="B19" s="23" t="s">
        <v>81</v>
      </c>
      <c r="F19" s="24" t="n">
        <v>10</v>
      </c>
      <c r="G19" s="25" t="s">
        <v>82</v>
      </c>
      <c r="H19" s="23" t="s">
        <v>83</v>
      </c>
    </row>
    <row r="20" customFormat="false" ht="15" hidden="false" customHeight="false" outlineLevel="0" collapsed="false">
      <c r="B20" s="23" t="s">
        <v>84</v>
      </c>
      <c r="H20" s="26"/>
    </row>
    <row r="21" customFormat="false" ht="15" hidden="false" customHeight="false" outlineLevel="0" collapsed="false">
      <c r="H21" s="26"/>
    </row>
    <row r="22" customFormat="false" ht="15" hidden="false" customHeight="false" outlineLevel="0" collapsed="false">
      <c r="H22" s="26"/>
    </row>
    <row r="23" customFormat="false" ht="15" hidden="false" customHeight="false" outlineLevel="0" collapsed="false">
      <c r="H23" s="26"/>
    </row>
    <row r="24" customFormat="false" ht="15" hidden="false" customHeight="false" outlineLevel="0" collapsed="false">
      <c r="H24" s="26"/>
    </row>
    <row r="25" customFormat="false" ht="15" hidden="false" customHeight="false" outlineLevel="0" collapsed="false">
      <c r="H25" s="26"/>
    </row>
    <row r="26" customFormat="false" ht="15" hidden="false" customHeight="false" outlineLevel="0" collapsed="false">
      <c r="H26" s="26"/>
    </row>
    <row r="27" customFormat="false" ht="15" hidden="false" customHeight="false" outlineLevel="0" collapsed="false">
      <c r="H27" s="26"/>
    </row>
    <row r="28" customFormat="false" ht="15" hidden="false" customHeight="false" outlineLevel="0" collapsed="false">
      <c r="H28" s="26"/>
    </row>
    <row r="29" customFormat="false" ht="15" hidden="false" customHeight="false" outlineLevel="0" collapsed="false">
      <c r="H29" s="26"/>
    </row>
    <row r="30" customFormat="false" ht="15" hidden="false" customHeight="false" outlineLevel="0" collapsed="false">
      <c r="H30" s="26"/>
    </row>
    <row r="31" customFormat="false" ht="15" hidden="false" customHeight="false" outlineLevel="0" collapsed="false">
      <c r="H31" s="26"/>
    </row>
    <row r="32" customFormat="false" ht="15" hidden="false" customHeight="false" outlineLevel="0" collapsed="false">
      <c r="H32" s="26"/>
    </row>
    <row r="33" customFormat="false" ht="15" hidden="false" customHeight="false" outlineLevel="0" collapsed="false">
      <c r="H33" s="26"/>
    </row>
  </sheetData>
  <mergeCells count="3">
    <mergeCell ref="D4:I4"/>
    <mergeCell ref="D5:I5"/>
    <mergeCell ref="B11:I11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Plano de ação 5W2H · Andonize&amp;R&amp;8 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O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1"/>
    <col collapsed="false" customWidth="true" hidden="false" outlineLevel="0" max="3" min="3" style="0" width="12"/>
    <col collapsed="false" customWidth="true" hidden="false" outlineLevel="0" max="4" min="4" style="0" width="44"/>
    <col collapsed="false" customWidth="true" hidden="false" outlineLevel="0" max="5" min="5" style="0" width="48"/>
    <col collapsed="false" customWidth="true" hidden="false" outlineLevel="0" max="6" min="6" style="0" width="26"/>
    <col collapsed="false" customWidth="true" hidden="false" outlineLevel="0" max="7" min="7" style="0" width="15"/>
    <col collapsed="false" customWidth="true" hidden="false" outlineLevel="0" max="8" min="8" style="0" width="20"/>
    <col collapsed="false" customWidth="true" hidden="false" outlineLevel="0" max="9" min="9" style="0" width="42"/>
    <col collapsed="false" customWidth="true" hidden="false" outlineLevel="0" max="11" min="10" style="0" width="17"/>
    <col collapsed="false" customWidth="true" hidden="false" outlineLevel="0" max="13" min="12" style="0" width="15"/>
    <col collapsed="false" customWidth="true" hidden="false" outlineLevel="0" max="14" min="14" style="0" width="11"/>
    <col collapsed="false" customWidth="true" hidden="false" outlineLevel="0" max="15" min="15" style="0" width="15"/>
  </cols>
  <sheetData>
    <row r="1" customFormat="false" ht="17.35" hidden="false" customHeight="false" outlineLevel="0" collapsed="false">
      <c r="A1" s="15" t="s">
        <v>85</v>
      </c>
      <c r="D1" s="27" t="s">
        <v>86</v>
      </c>
    </row>
    <row r="2" customFormat="false" ht="19.5" hidden="false" customHeight="true" outlineLevel="0" collapsed="false">
      <c r="A2" s="28" t="s">
        <v>87</v>
      </c>
      <c r="B2" s="28"/>
      <c r="C2" s="28"/>
      <c r="D2" s="29" t="s">
        <v>88</v>
      </c>
      <c r="E2" s="29"/>
      <c r="F2" s="29"/>
      <c r="G2" s="29"/>
      <c r="H2" s="29"/>
      <c r="I2" s="30" t="s">
        <v>89</v>
      </c>
      <c r="J2" s="30"/>
      <c r="K2" s="30"/>
      <c r="L2" s="28" t="s">
        <v>90</v>
      </c>
      <c r="M2" s="28"/>
      <c r="N2" s="28"/>
      <c r="O2" s="28"/>
    </row>
    <row r="3" customFormat="false" ht="37.5" hidden="false" customHeight="true" outlineLevel="0" collapsed="false">
      <c r="A3" s="31" t="s">
        <v>91</v>
      </c>
      <c r="B3" s="31" t="s">
        <v>92</v>
      </c>
      <c r="C3" s="31" t="s">
        <v>32</v>
      </c>
      <c r="D3" s="31" t="s">
        <v>93</v>
      </c>
      <c r="E3" s="31" t="s">
        <v>94</v>
      </c>
      <c r="F3" s="31" t="s">
        <v>95</v>
      </c>
      <c r="G3" s="31" t="s">
        <v>96</v>
      </c>
      <c r="H3" s="31" t="s">
        <v>97</v>
      </c>
      <c r="I3" s="31" t="s">
        <v>98</v>
      </c>
      <c r="J3" s="31" t="s">
        <v>99</v>
      </c>
      <c r="K3" s="31" t="s">
        <v>100</v>
      </c>
      <c r="L3" s="31" t="s">
        <v>101</v>
      </c>
      <c r="M3" s="31" t="s">
        <v>102</v>
      </c>
      <c r="N3" s="31" t="s">
        <v>103</v>
      </c>
      <c r="O3" s="31" t="s">
        <v>38</v>
      </c>
    </row>
    <row r="4" customFormat="false" ht="18" hidden="false" customHeight="true" outlineLevel="0" collapsed="false">
      <c r="A4" s="32" t="s">
        <v>62</v>
      </c>
      <c r="B4" s="33" t="n">
        <v>7</v>
      </c>
      <c r="C4" s="34" t="str">
        <f aca="false">IF($D4="","",IF($B4="","",IF($B4&gt;=8,"Alta",IF($B4&gt;=5,"Média","Baixa"))))</f>
        <v>Média</v>
      </c>
      <c r="D4" s="32" t="s">
        <v>104</v>
      </c>
      <c r="E4" s="32" t="s">
        <v>105</v>
      </c>
      <c r="F4" s="32" t="s">
        <v>106</v>
      </c>
      <c r="G4" s="35" t="n">
        <f aca="false">INT(Parâmetros!$C$4)-3</f>
        <v>46231</v>
      </c>
      <c r="H4" s="32" t="s">
        <v>69</v>
      </c>
      <c r="I4" s="32" t="s">
        <v>107</v>
      </c>
      <c r="J4" s="36" t="n">
        <v>850</v>
      </c>
      <c r="K4" s="36" t="n">
        <v>910</v>
      </c>
      <c r="L4" s="37" t="s">
        <v>71</v>
      </c>
      <c r="M4" s="34" t="str">
        <f aca="false">IF($D4="","",IF(OR($L4="Concluída",$L4="Cancelada"),"",IF($G4="","Sem prazo",IF($G4&lt;INT(Parâmetros!$C$4),"Atrasada",IF($G4&lt;=INT(Parâmetros!$C$4)+Parâmetros!$C$5,"Vence em breve","No prazo")))))</f>
        <v/>
      </c>
      <c r="N4" s="38" t="str">
        <f aca="false">IF($D4="","",IF($M4="Atrasada",INT(Parâmetros!$C$4)-$G4,""))</f>
        <v/>
      </c>
      <c r="O4" s="39" t="n">
        <f aca="false">IF($D4="","",IF(AND($L4="Concluída",$J4&lt;&gt;"",$K4&lt;&gt;""),$K4-$J4,""))</f>
        <v>60</v>
      </c>
    </row>
    <row r="5" customFormat="false" ht="18" hidden="false" customHeight="true" outlineLevel="0" collapsed="false">
      <c r="A5" s="32" t="s">
        <v>62</v>
      </c>
      <c r="B5" s="33" t="n">
        <v>10</v>
      </c>
      <c r="C5" s="34" t="str">
        <f aca="false">IF($D5="","",IF($B5="","",IF($B5&gt;=8,"Alta",IF($B5&gt;=5,"Média","Baixa"))))</f>
        <v>Alta</v>
      </c>
      <c r="D5" s="32" t="s">
        <v>108</v>
      </c>
      <c r="E5" s="32" t="s">
        <v>109</v>
      </c>
      <c r="F5" s="32" t="s">
        <v>110</v>
      </c>
      <c r="G5" s="35" t="n">
        <f aca="false">INT(Parâmetros!$C$4)-8</f>
        <v>46226</v>
      </c>
      <c r="H5" s="32" t="s">
        <v>65</v>
      </c>
      <c r="I5" s="32" t="s">
        <v>111</v>
      </c>
      <c r="J5" s="36" t="n">
        <v>400</v>
      </c>
      <c r="K5" s="36"/>
      <c r="L5" s="37" t="s">
        <v>67</v>
      </c>
      <c r="M5" s="34" t="str">
        <f aca="false">IF($D5="","",IF(OR($L5="Concluída",$L5="Cancelada"),"",IF($G5="","Sem prazo",IF($G5&lt;INT(Parâmetros!$C$4),"Atrasada",IF($G5&lt;=INT(Parâmetros!$C$4)+Parâmetros!$C$5,"Vence em breve","No prazo")))))</f>
        <v>Atrasada</v>
      </c>
      <c r="N5" s="38" t="n">
        <f aca="false">IF($D5="","",IF($M5="Atrasada",INT(Parâmetros!$C$4)-$G5,""))</f>
        <v>8</v>
      </c>
      <c r="O5" s="39" t="str">
        <f aca="false">IF($D5="","",IF(AND($L5="Concluída",$J5&lt;&gt;"",$K5&lt;&gt;""),$K5-$J5,""))</f>
        <v/>
      </c>
    </row>
    <row r="6" customFormat="false" ht="18" hidden="false" customHeight="true" outlineLevel="0" collapsed="false">
      <c r="A6" s="32" t="s">
        <v>66</v>
      </c>
      <c r="B6" s="33" t="n">
        <v>9</v>
      </c>
      <c r="C6" s="34" t="str">
        <f aca="false">IF($D6="","",IF($B6="","",IF($B6&gt;=8,"Alta",IF($B6&gt;=5,"Média","Baixa"))))</f>
        <v>Alta</v>
      </c>
      <c r="D6" s="32" t="s">
        <v>112</v>
      </c>
      <c r="E6" s="32" t="s">
        <v>113</v>
      </c>
      <c r="F6" s="32" t="s">
        <v>114</v>
      </c>
      <c r="G6" s="35" t="n">
        <f aca="false">INT(Parâmetros!$C$4)+3</f>
        <v>46237</v>
      </c>
      <c r="H6" s="32" t="s">
        <v>73</v>
      </c>
      <c r="I6" s="32" t="s">
        <v>115</v>
      </c>
      <c r="J6" s="36" t="n">
        <v>1200</v>
      </c>
      <c r="K6" s="36"/>
      <c r="L6" s="37" t="s">
        <v>63</v>
      </c>
      <c r="M6" s="34" t="str">
        <f aca="false">IF($D6="","",IF(OR($L6="Concluída",$L6="Cancelada"),"",IF($G6="","Sem prazo",IF($G6&lt;INT(Parâmetros!$C$4),"Atrasada",IF($G6&lt;=INT(Parâmetros!$C$4)+Parâmetros!$C$5,"Vence em breve","No prazo")))))</f>
        <v>Vence em breve</v>
      </c>
      <c r="N6" s="38" t="str">
        <f aca="false">IF($D6="","",IF($M6="Atrasada",INT(Parâmetros!$C$4)-$G6,""))</f>
        <v/>
      </c>
      <c r="O6" s="39" t="str">
        <f aca="false">IF($D6="","",IF(AND($L6="Concluída",$J6&lt;&gt;"",$K6&lt;&gt;""),$K6-$J6,""))</f>
        <v/>
      </c>
    </row>
    <row r="7" customFormat="false" ht="18" hidden="false" customHeight="true" outlineLevel="0" collapsed="false">
      <c r="A7" s="32" t="s">
        <v>70</v>
      </c>
      <c r="B7" s="33" t="n">
        <v>9</v>
      </c>
      <c r="C7" s="34" t="str">
        <f aca="false">IF($D7="","",IF($B7="","",IF($B7&gt;=8,"Alta",IF($B7&gt;=5,"Média","Baixa"))))</f>
        <v>Alta</v>
      </c>
      <c r="D7" s="32" t="s">
        <v>116</v>
      </c>
      <c r="E7" s="32" t="s">
        <v>117</v>
      </c>
      <c r="F7" s="32" t="s">
        <v>118</v>
      </c>
      <c r="G7" s="35" t="n">
        <f aca="false">INT(Parâmetros!$C$4)-2</f>
        <v>46232</v>
      </c>
      <c r="H7" s="32" t="s">
        <v>69</v>
      </c>
      <c r="I7" s="32" t="s">
        <v>119</v>
      </c>
      <c r="J7" s="36" t="n">
        <v>320</v>
      </c>
      <c r="K7" s="36" t="n">
        <v>320</v>
      </c>
      <c r="L7" s="37" t="s">
        <v>71</v>
      </c>
      <c r="M7" s="34" t="str">
        <f aca="false">IF($D7="","",IF(OR($L7="Concluída",$L7="Cancelada"),"",IF($G7="","Sem prazo",IF($G7&lt;INT(Parâmetros!$C$4),"Atrasada",IF($G7&lt;=INT(Parâmetros!$C$4)+Parâmetros!$C$5,"Vence em breve","No prazo")))))</f>
        <v/>
      </c>
      <c r="N7" s="38" t="str">
        <f aca="false">IF($D7="","",IF($M7="Atrasada",INT(Parâmetros!$C$4)-$G7,""))</f>
        <v/>
      </c>
      <c r="O7" s="39" t="n">
        <f aca="false">IF($D7="","",IF(AND($L7="Concluída",$J7&lt;&gt;"",$K7&lt;&gt;""),$K7-$J7,""))</f>
        <v>0</v>
      </c>
    </row>
    <row r="8" customFormat="false" ht="18" hidden="false" customHeight="true" outlineLevel="0" collapsed="false">
      <c r="A8" s="32" t="s">
        <v>62</v>
      </c>
      <c r="B8" s="33" t="n">
        <v>7</v>
      </c>
      <c r="C8" s="34" t="str">
        <f aca="false">IF($D8="","",IF($B8="","",IF($B8&gt;=8,"Alta",IF($B8&gt;=5,"Média","Baixa"))))</f>
        <v>Média</v>
      </c>
      <c r="D8" s="32" t="s">
        <v>120</v>
      </c>
      <c r="E8" s="32" t="s">
        <v>121</v>
      </c>
      <c r="F8" s="32" t="s">
        <v>122</v>
      </c>
      <c r="G8" s="35" t="n">
        <f aca="false">INT(Parâmetros!$C$4)-5</f>
        <v>46229</v>
      </c>
      <c r="H8" s="32" t="s">
        <v>73</v>
      </c>
      <c r="I8" s="32" t="s">
        <v>123</v>
      </c>
      <c r="J8" s="36" t="n">
        <v>2400</v>
      </c>
      <c r="K8" s="36"/>
      <c r="L8" s="37" t="s">
        <v>63</v>
      </c>
      <c r="M8" s="34" t="str">
        <f aca="false">IF($D8="","",IF(OR($L8="Concluída",$L8="Cancelada"),"",IF($G8="","Sem prazo",IF($G8&lt;INT(Parâmetros!$C$4),"Atrasada",IF($G8&lt;=INT(Parâmetros!$C$4)+Parâmetros!$C$5,"Vence em breve","No prazo")))))</f>
        <v>Atrasada</v>
      </c>
      <c r="N8" s="38" t="n">
        <f aca="false">IF($D8="","",IF($M8="Atrasada",INT(Parâmetros!$C$4)-$G8,""))</f>
        <v>5</v>
      </c>
      <c r="O8" s="39" t="str">
        <f aca="false">IF($D8="","",IF(AND($L8="Concluída",$J8&lt;&gt;"",$K8&lt;&gt;""),$K8-$J8,""))</f>
        <v/>
      </c>
    </row>
    <row r="9" customFormat="false" ht="18" hidden="false" customHeight="true" outlineLevel="0" collapsed="false">
      <c r="A9" s="32" t="s">
        <v>74</v>
      </c>
      <c r="B9" s="33" t="n">
        <v>7</v>
      </c>
      <c r="C9" s="34" t="str">
        <f aca="false">IF($D9="","",IF($B9="","",IF($B9&gt;=8,"Alta",IF($B9&gt;=5,"Média","Baixa"))))</f>
        <v>Média</v>
      </c>
      <c r="D9" s="32" t="s">
        <v>124</v>
      </c>
      <c r="E9" s="32" t="s">
        <v>125</v>
      </c>
      <c r="F9" s="32" t="s">
        <v>126</v>
      </c>
      <c r="G9" s="35" t="n">
        <f aca="false">INT(Parâmetros!$C$4)-6</f>
        <v>46228</v>
      </c>
      <c r="H9" s="32" t="s">
        <v>65</v>
      </c>
      <c r="I9" s="32" t="s">
        <v>127</v>
      </c>
      <c r="J9" s="36" t="n">
        <v>1500</v>
      </c>
      <c r="K9" s="36" t="n">
        <v>2100</v>
      </c>
      <c r="L9" s="37" t="s">
        <v>71</v>
      </c>
      <c r="M9" s="34" t="str">
        <f aca="false">IF($D9="","",IF(OR($L9="Concluída",$L9="Cancelada"),"",IF($G9="","Sem prazo",IF($G9&lt;INT(Parâmetros!$C$4),"Atrasada",IF($G9&lt;=INT(Parâmetros!$C$4)+Parâmetros!$C$5,"Vence em breve","No prazo")))))</f>
        <v/>
      </c>
      <c r="N9" s="38" t="str">
        <f aca="false">IF($D9="","",IF($M9="Atrasada",INT(Parâmetros!$C$4)-$G9,""))</f>
        <v/>
      </c>
      <c r="O9" s="39" t="n">
        <f aca="false">IF($D9="","",IF(AND($L9="Concluída",$J9&lt;&gt;"",$K9&lt;&gt;""),$K9-$J9,""))</f>
        <v>600</v>
      </c>
    </row>
    <row r="10" customFormat="false" ht="18" hidden="false" customHeight="true" outlineLevel="0" collapsed="false">
      <c r="A10" s="32" t="s">
        <v>81</v>
      </c>
      <c r="B10" s="33" t="n">
        <v>3</v>
      </c>
      <c r="C10" s="34" t="str">
        <f aca="false">IF($D10="","",IF($B10="","",IF($B10&gt;=8,"Alta",IF($B10&gt;=5,"Média","Baixa"))))</f>
        <v>Baixa</v>
      </c>
      <c r="D10" s="32" t="s">
        <v>128</v>
      </c>
      <c r="E10" s="32" t="s">
        <v>129</v>
      </c>
      <c r="F10" s="32" t="s">
        <v>130</v>
      </c>
      <c r="G10" s="35" t="n">
        <f aca="false">INT(Parâmetros!$C$4)+25</f>
        <v>46259</v>
      </c>
      <c r="H10" s="32" t="s">
        <v>77</v>
      </c>
      <c r="I10" s="32" t="s">
        <v>131</v>
      </c>
      <c r="J10" s="36" t="n">
        <v>600</v>
      </c>
      <c r="K10" s="36"/>
      <c r="L10" s="37" t="s">
        <v>63</v>
      </c>
      <c r="M10" s="34" t="str">
        <f aca="false">IF($D10="","",IF(OR($L10="Concluída",$L10="Cancelada"),"",IF($G10="","Sem prazo",IF($G10&lt;INT(Parâmetros!$C$4),"Atrasada",IF($G10&lt;=INT(Parâmetros!$C$4)+Parâmetros!$C$5,"Vence em breve","No prazo")))))</f>
        <v>No prazo</v>
      </c>
      <c r="N10" s="38" t="str">
        <f aca="false">IF($D10="","",IF($M10="Atrasada",INT(Parâmetros!$C$4)-$G10,""))</f>
        <v/>
      </c>
      <c r="O10" s="39" t="str">
        <f aca="false">IF($D10="","",IF(AND($L10="Concluída",$J10&lt;&gt;"",$K10&lt;&gt;""),$K10-$J10,""))</f>
        <v/>
      </c>
    </row>
    <row r="11" customFormat="false" ht="18" hidden="false" customHeight="true" outlineLevel="0" collapsed="false">
      <c r="A11" s="32" t="s">
        <v>66</v>
      </c>
      <c r="B11" s="33" t="n">
        <v>10</v>
      </c>
      <c r="C11" s="34" t="str">
        <f aca="false">IF($D11="","",IF($B11="","",IF($B11&gt;=8,"Alta",IF($B11&gt;=5,"Média","Baixa"))))</f>
        <v>Alta</v>
      </c>
      <c r="D11" s="32" t="s">
        <v>132</v>
      </c>
      <c r="E11" s="32" t="s">
        <v>133</v>
      </c>
      <c r="F11" s="32" t="s">
        <v>134</v>
      </c>
      <c r="G11" s="35" t="n">
        <f aca="false">INT(Parâmetros!$C$4)-15</f>
        <v>46219</v>
      </c>
      <c r="H11" s="32" t="s">
        <v>83</v>
      </c>
      <c r="I11" s="32" t="s">
        <v>135</v>
      </c>
      <c r="J11" s="36" t="n">
        <v>2800</v>
      </c>
      <c r="K11" s="36"/>
      <c r="L11" s="37" t="s">
        <v>67</v>
      </c>
      <c r="M11" s="34" t="str">
        <f aca="false">IF($D11="","",IF(OR($L11="Concluída",$L11="Cancelada"),"",IF($G11="","Sem prazo",IF($G11&lt;INT(Parâmetros!$C$4),"Atrasada",IF($G11&lt;=INT(Parâmetros!$C$4)+Parâmetros!$C$5,"Vence em breve","No prazo")))))</f>
        <v>Atrasada</v>
      </c>
      <c r="N11" s="38" t="n">
        <f aca="false">IF($D11="","",IF($M11="Atrasada",INT(Parâmetros!$C$4)-$G11,""))</f>
        <v>15</v>
      </c>
      <c r="O11" s="39" t="str">
        <f aca="false">IF($D11="","",IF(AND($L11="Concluída",$J11&lt;&gt;"",$K11&lt;&gt;""),$K11-$J11,""))</f>
        <v/>
      </c>
    </row>
    <row r="12" customFormat="false" ht="18" hidden="false" customHeight="true" outlineLevel="0" collapsed="false">
      <c r="A12" s="32" t="s">
        <v>78</v>
      </c>
      <c r="B12" s="33" t="n">
        <v>7</v>
      </c>
      <c r="C12" s="34" t="str">
        <f aca="false">IF($D12="","",IF($B12="","",IF($B12&gt;=8,"Alta",IF($B12&gt;=5,"Média","Baixa"))))</f>
        <v>Média</v>
      </c>
      <c r="D12" s="32" t="s">
        <v>136</v>
      </c>
      <c r="E12" s="32" t="s">
        <v>137</v>
      </c>
      <c r="F12" s="32" t="s">
        <v>110</v>
      </c>
      <c r="G12" s="35" t="n">
        <f aca="false">INT(Parâmetros!$C$4)+18</f>
        <v>46252</v>
      </c>
      <c r="H12" s="32" t="s">
        <v>80</v>
      </c>
      <c r="I12" s="32" t="s">
        <v>138</v>
      </c>
      <c r="J12" s="36" t="n">
        <v>3200</v>
      </c>
      <c r="K12" s="36"/>
      <c r="L12" s="37" t="s">
        <v>63</v>
      </c>
      <c r="M12" s="34" t="str">
        <f aca="false">IF($D12="","",IF(OR($L12="Concluída",$L12="Cancelada"),"",IF($G12="","Sem prazo",IF($G12&lt;INT(Parâmetros!$C$4),"Atrasada",IF($G12&lt;=INT(Parâmetros!$C$4)+Parâmetros!$C$5,"Vence em breve","No prazo")))))</f>
        <v>No prazo</v>
      </c>
      <c r="N12" s="38" t="str">
        <f aca="false">IF($D12="","",IF($M12="Atrasada",INT(Parâmetros!$C$4)-$G12,""))</f>
        <v/>
      </c>
      <c r="O12" s="39" t="str">
        <f aca="false">IF($D12="","",IF(AND($L12="Concluída",$J12&lt;&gt;"",$K12&lt;&gt;""),$K12-$J12,""))</f>
        <v/>
      </c>
    </row>
    <row r="13" customFormat="false" ht="18" hidden="false" customHeight="true" outlineLevel="0" collapsed="false">
      <c r="A13" s="32" t="s">
        <v>62</v>
      </c>
      <c r="B13" s="33" t="n">
        <v>10</v>
      </c>
      <c r="C13" s="34" t="str">
        <f aca="false">IF($D13="","",IF($B13="","",IF($B13&gt;=8,"Alta",IF($B13&gt;=5,"Média","Baixa"))))</f>
        <v>Alta</v>
      </c>
      <c r="D13" s="32" t="s">
        <v>139</v>
      </c>
      <c r="E13" s="32" t="s">
        <v>140</v>
      </c>
      <c r="F13" s="32" t="s">
        <v>141</v>
      </c>
      <c r="G13" s="35" t="n">
        <f aca="false">INT(Parâmetros!$C$4)-20</f>
        <v>46214</v>
      </c>
      <c r="H13" s="32" t="s">
        <v>73</v>
      </c>
      <c r="I13" s="32" t="s">
        <v>142</v>
      </c>
      <c r="J13" s="36" t="n">
        <v>0</v>
      </c>
      <c r="K13" s="36" t="n">
        <v>0</v>
      </c>
      <c r="L13" s="37" t="s">
        <v>71</v>
      </c>
      <c r="M13" s="34" t="str">
        <f aca="false">IF($D13="","",IF(OR($L13="Concluída",$L13="Cancelada"),"",IF($G13="","Sem prazo",IF($G13&lt;INT(Parâmetros!$C$4),"Atrasada",IF($G13&lt;=INT(Parâmetros!$C$4)+Parâmetros!$C$5,"Vence em breve","No prazo")))))</f>
        <v/>
      </c>
      <c r="N13" s="38" t="str">
        <f aca="false">IF($D13="","",IF($M13="Atrasada",INT(Parâmetros!$C$4)-$G13,""))</f>
        <v/>
      </c>
      <c r="O13" s="39" t="n">
        <f aca="false">IF($D13="","",IF(AND($L13="Concluída",$J13&lt;&gt;"",$K13&lt;&gt;""),$K13-$J13,""))</f>
        <v>0</v>
      </c>
    </row>
    <row r="14" customFormat="false" ht="18" hidden="false" customHeight="true" outlineLevel="0" collapsed="false">
      <c r="A14" s="32" t="s">
        <v>81</v>
      </c>
      <c r="B14" s="33" t="n">
        <v>3</v>
      </c>
      <c r="C14" s="34" t="str">
        <f aca="false">IF($D14="","",IF($B14="","",IF($B14&gt;=8,"Alta",IF($B14&gt;=5,"Média","Baixa"))))</f>
        <v>Baixa</v>
      </c>
      <c r="D14" s="32" t="s">
        <v>143</v>
      </c>
      <c r="E14" s="32" t="s">
        <v>144</v>
      </c>
      <c r="F14" s="32" t="s">
        <v>145</v>
      </c>
      <c r="G14" s="35" t="n">
        <f aca="false">INT(Parâmetros!$C$4)+40</f>
        <v>46274</v>
      </c>
      <c r="H14" s="32" t="s">
        <v>77</v>
      </c>
      <c r="I14" s="32" t="s">
        <v>146</v>
      </c>
      <c r="J14" s="36" t="n">
        <v>900</v>
      </c>
      <c r="K14" s="36"/>
      <c r="L14" s="37" t="s">
        <v>63</v>
      </c>
      <c r="M14" s="34" t="str">
        <f aca="false">IF($D14="","",IF(OR($L14="Concluída",$L14="Cancelada"),"",IF($G14="","Sem prazo",IF($G14&lt;INT(Parâmetros!$C$4),"Atrasada",IF($G14&lt;=INT(Parâmetros!$C$4)+Parâmetros!$C$5,"Vence em breve","No prazo")))))</f>
        <v>No prazo</v>
      </c>
      <c r="N14" s="38" t="str">
        <f aca="false">IF($D14="","",IF($M14="Atrasada",INT(Parâmetros!$C$4)-$G14,""))</f>
        <v/>
      </c>
      <c r="O14" s="39" t="str">
        <f aca="false">IF($D14="","",IF(AND($L14="Concluída",$J14&lt;&gt;"",$K14&lt;&gt;""),$K14-$J14,""))</f>
        <v/>
      </c>
    </row>
    <row r="15" customFormat="false" ht="18" hidden="false" customHeight="true" outlineLevel="0" collapsed="false">
      <c r="A15" s="32" t="s">
        <v>84</v>
      </c>
      <c r="B15" s="33" t="n">
        <v>5</v>
      </c>
      <c r="C15" s="34" t="str">
        <f aca="false">IF($D15="","",IF($B15="","",IF($B15&gt;=8,"Alta",IF($B15&gt;=5,"Média","Baixa"))))</f>
        <v>Média</v>
      </c>
      <c r="D15" s="32" t="s">
        <v>147</v>
      </c>
      <c r="E15" s="32" t="s">
        <v>148</v>
      </c>
      <c r="F15" s="32" t="s">
        <v>149</v>
      </c>
      <c r="G15" s="35" t="n">
        <f aca="false">INT(Parâmetros!$C$4)+8</f>
        <v>46242</v>
      </c>
      <c r="H15" s="32" t="s">
        <v>83</v>
      </c>
      <c r="I15" s="32" t="s">
        <v>150</v>
      </c>
      <c r="J15" s="36" t="n">
        <v>1800</v>
      </c>
      <c r="K15" s="36"/>
      <c r="L15" s="37" t="s">
        <v>63</v>
      </c>
      <c r="M15" s="34" t="str">
        <f aca="false">IF($D15="","",IF(OR($L15="Concluída",$L15="Cancelada"),"",IF($G15="","Sem prazo",IF($G15&lt;INT(Parâmetros!$C$4),"Atrasada",IF($G15&lt;=INT(Parâmetros!$C$4)+Parâmetros!$C$5,"Vence em breve","No prazo")))))</f>
        <v>No prazo</v>
      </c>
      <c r="N15" s="38" t="str">
        <f aca="false">IF($D15="","",IF($M15="Atrasada",INT(Parâmetros!$C$4)-$G15,""))</f>
        <v/>
      </c>
      <c r="O15" s="39" t="str">
        <f aca="false">IF($D15="","",IF(AND($L15="Concluída",$J15&lt;&gt;"",$K15&lt;&gt;""),$K15-$J15,""))</f>
        <v/>
      </c>
    </row>
    <row r="16" customFormat="false" ht="18" hidden="false" customHeight="true" outlineLevel="0" collapsed="false">
      <c r="A16" s="32"/>
      <c r="B16" s="33"/>
      <c r="C16" s="34" t="str">
        <f aca="false">IF($D16="","",IF($B16="","",IF($B16&gt;=8,"Alta",IF($B16&gt;=5,"Média","Baixa"))))</f>
        <v/>
      </c>
      <c r="D16" s="32"/>
      <c r="E16" s="32"/>
      <c r="F16" s="32"/>
      <c r="G16" s="35"/>
      <c r="H16" s="32"/>
      <c r="I16" s="32"/>
      <c r="J16" s="36"/>
      <c r="K16" s="36"/>
      <c r="L16" s="37"/>
      <c r="M16" s="34" t="str">
        <f aca="false">IF($D16="","",IF(OR($L16="Concluída",$L16="Cancelada"),"",IF($G16="","Sem prazo",IF($G16&lt;INT(Parâmetros!$C$4),"Atrasada",IF($G16&lt;=INT(Parâmetros!$C$4)+Parâmetros!$C$5,"Vence em breve","No prazo")))))</f>
        <v/>
      </c>
      <c r="N16" s="38" t="str">
        <f aca="false">IF($D16="","",IF($M16="Atrasada",INT(Parâmetros!$C$4)-$G16,""))</f>
        <v/>
      </c>
      <c r="O16" s="39" t="str">
        <f aca="false">IF($D16="","",IF(AND($L16="Concluída",$J16&lt;&gt;"",$K16&lt;&gt;""),$K16-$J16,""))</f>
        <v/>
      </c>
    </row>
    <row r="17" customFormat="false" ht="18" hidden="false" customHeight="true" outlineLevel="0" collapsed="false">
      <c r="A17" s="32"/>
      <c r="B17" s="33"/>
      <c r="C17" s="34" t="str">
        <f aca="false">IF($D17="","",IF($B17="","",IF($B17&gt;=8,"Alta",IF($B17&gt;=5,"Média","Baixa"))))</f>
        <v/>
      </c>
      <c r="D17" s="32"/>
      <c r="E17" s="32"/>
      <c r="F17" s="32"/>
      <c r="G17" s="35"/>
      <c r="H17" s="32"/>
      <c r="I17" s="32"/>
      <c r="J17" s="36"/>
      <c r="K17" s="36"/>
      <c r="L17" s="37"/>
      <c r="M17" s="34" t="str">
        <f aca="false">IF($D17="","",IF(OR($L17="Concluída",$L17="Cancelada"),"",IF($G17="","Sem prazo",IF($G17&lt;INT(Parâmetros!$C$4),"Atrasada",IF($G17&lt;=INT(Parâmetros!$C$4)+Parâmetros!$C$5,"Vence em breve","No prazo")))))</f>
        <v/>
      </c>
      <c r="N17" s="38" t="str">
        <f aca="false">IF($D17="","",IF($M17="Atrasada",INT(Parâmetros!$C$4)-$G17,""))</f>
        <v/>
      </c>
      <c r="O17" s="39" t="str">
        <f aca="false">IF($D17="","",IF(AND($L17="Concluída",$J17&lt;&gt;"",$K17&lt;&gt;""),$K17-$J17,""))</f>
        <v/>
      </c>
    </row>
    <row r="18" customFormat="false" ht="18" hidden="false" customHeight="true" outlineLevel="0" collapsed="false">
      <c r="A18" s="32"/>
      <c r="B18" s="33"/>
      <c r="C18" s="34" t="str">
        <f aca="false">IF($D18="","",IF($B18="","",IF($B18&gt;=8,"Alta",IF($B18&gt;=5,"Média","Baixa"))))</f>
        <v/>
      </c>
      <c r="D18" s="32"/>
      <c r="E18" s="32"/>
      <c r="F18" s="32"/>
      <c r="G18" s="35"/>
      <c r="H18" s="32"/>
      <c r="I18" s="32"/>
      <c r="J18" s="36"/>
      <c r="K18" s="36"/>
      <c r="L18" s="37"/>
      <c r="M18" s="34" t="str">
        <f aca="false">IF($D18="","",IF(OR($L18="Concluída",$L18="Cancelada"),"",IF($G18="","Sem prazo",IF($G18&lt;INT(Parâmetros!$C$4),"Atrasada",IF($G18&lt;=INT(Parâmetros!$C$4)+Parâmetros!$C$5,"Vence em breve","No prazo")))))</f>
        <v/>
      </c>
      <c r="N18" s="38" t="str">
        <f aca="false">IF($D18="","",IF($M18="Atrasada",INT(Parâmetros!$C$4)-$G18,""))</f>
        <v/>
      </c>
      <c r="O18" s="39" t="str">
        <f aca="false">IF($D18="","",IF(AND($L18="Concluída",$J18&lt;&gt;"",$K18&lt;&gt;""),$K18-$J18,""))</f>
        <v/>
      </c>
    </row>
    <row r="19" customFormat="false" ht="18" hidden="false" customHeight="true" outlineLevel="0" collapsed="false">
      <c r="A19" s="32"/>
      <c r="B19" s="33"/>
      <c r="C19" s="34" t="str">
        <f aca="false">IF($D19="","",IF($B19="","",IF($B19&gt;=8,"Alta",IF($B19&gt;=5,"Média","Baixa"))))</f>
        <v/>
      </c>
      <c r="D19" s="32"/>
      <c r="E19" s="32"/>
      <c r="F19" s="32"/>
      <c r="G19" s="35"/>
      <c r="H19" s="32"/>
      <c r="I19" s="32"/>
      <c r="J19" s="36"/>
      <c r="K19" s="36"/>
      <c r="L19" s="37"/>
      <c r="M19" s="34" t="str">
        <f aca="false">IF($D19="","",IF(OR($L19="Concluída",$L19="Cancelada"),"",IF($G19="","Sem prazo",IF($G19&lt;INT(Parâmetros!$C$4),"Atrasada",IF($G19&lt;=INT(Parâmetros!$C$4)+Parâmetros!$C$5,"Vence em breve","No prazo")))))</f>
        <v/>
      </c>
      <c r="N19" s="38" t="str">
        <f aca="false">IF($D19="","",IF($M19="Atrasada",INT(Parâmetros!$C$4)-$G19,""))</f>
        <v/>
      </c>
      <c r="O19" s="39" t="str">
        <f aca="false">IF($D19="","",IF(AND($L19="Concluída",$J19&lt;&gt;"",$K19&lt;&gt;""),$K19-$J19,""))</f>
        <v/>
      </c>
    </row>
    <row r="20" customFormat="false" ht="18" hidden="false" customHeight="true" outlineLevel="0" collapsed="false">
      <c r="A20" s="32"/>
      <c r="B20" s="33"/>
      <c r="C20" s="34" t="str">
        <f aca="false">IF($D20="","",IF($B20="","",IF($B20&gt;=8,"Alta",IF($B20&gt;=5,"Média","Baixa"))))</f>
        <v/>
      </c>
      <c r="D20" s="32"/>
      <c r="E20" s="32"/>
      <c r="F20" s="32"/>
      <c r="G20" s="35"/>
      <c r="H20" s="32"/>
      <c r="I20" s="32"/>
      <c r="J20" s="36"/>
      <c r="K20" s="36"/>
      <c r="L20" s="37"/>
      <c r="M20" s="34" t="str">
        <f aca="false">IF($D20="","",IF(OR($L20="Concluída",$L20="Cancelada"),"",IF($G20="","Sem prazo",IF($G20&lt;INT(Parâmetros!$C$4),"Atrasada",IF($G20&lt;=INT(Parâmetros!$C$4)+Parâmetros!$C$5,"Vence em breve","No prazo")))))</f>
        <v/>
      </c>
      <c r="N20" s="38" t="str">
        <f aca="false">IF($D20="","",IF($M20="Atrasada",INT(Parâmetros!$C$4)-$G20,""))</f>
        <v/>
      </c>
      <c r="O20" s="39" t="str">
        <f aca="false">IF($D20="","",IF(AND($L20="Concluída",$J20&lt;&gt;"",$K20&lt;&gt;""),$K20-$J20,""))</f>
        <v/>
      </c>
    </row>
    <row r="21" customFormat="false" ht="18" hidden="false" customHeight="true" outlineLevel="0" collapsed="false">
      <c r="A21" s="32"/>
      <c r="B21" s="33"/>
      <c r="C21" s="34" t="str">
        <f aca="false">IF($D21="","",IF($B21="","",IF($B21&gt;=8,"Alta",IF($B21&gt;=5,"Média","Baixa"))))</f>
        <v/>
      </c>
      <c r="D21" s="32"/>
      <c r="E21" s="32"/>
      <c r="F21" s="32"/>
      <c r="G21" s="35"/>
      <c r="H21" s="32"/>
      <c r="I21" s="32"/>
      <c r="J21" s="36"/>
      <c r="K21" s="36"/>
      <c r="L21" s="37"/>
      <c r="M21" s="34" t="str">
        <f aca="false">IF($D21="","",IF(OR($L21="Concluída",$L21="Cancelada"),"",IF($G21="","Sem prazo",IF($G21&lt;INT(Parâmetros!$C$4),"Atrasada",IF($G21&lt;=INT(Parâmetros!$C$4)+Parâmetros!$C$5,"Vence em breve","No prazo")))))</f>
        <v/>
      </c>
      <c r="N21" s="38" t="str">
        <f aca="false">IF($D21="","",IF($M21="Atrasada",INT(Parâmetros!$C$4)-$G21,""))</f>
        <v/>
      </c>
      <c r="O21" s="39" t="str">
        <f aca="false">IF($D21="","",IF(AND($L21="Concluída",$J21&lt;&gt;"",$K21&lt;&gt;""),$K21-$J21,""))</f>
        <v/>
      </c>
    </row>
    <row r="22" customFormat="false" ht="18" hidden="false" customHeight="true" outlineLevel="0" collapsed="false">
      <c r="A22" s="32"/>
      <c r="B22" s="33"/>
      <c r="C22" s="34" t="str">
        <f aca="false">IF($D22="","",IF($B22="","",IF($B22&gt;=8,"Alta",IF($B22&gt;=5,"Média","Baixa"))))</f>
        <v/>
      </c>
      <c r="D22" s="32"/>
      <c r="E22" s="32"/>
      <c r="F22" s="32"/>
      <c r="G22" s="35"/>
      <c r="H22" s="32"/>
      <c r="I22" s="32"/>
      <c r="J22" s="36"/>
      <c r="K22" s="36"/>
      <c r="L22" s="37"/>
      <c r="M22" s="34" t="str">
        <f aca="false">IF($D22="","",IF(OR($L22="Concluída",$L22="Cancelada"),"",IF($G22="","Sem prazo",IF($G22&lt;INT(Parâmetros!$C$4),"Atrasada",IF($G22&lt;=INT(Parâmetros!$C$4)+Parâmetros!$C$5,"Vence em breve","No prazo")))))</f>
        <v/>
      </c>
      <c r="N22" s="38" t="str">
        <f aca="false">IF($D22="","",IF($M22="Atrasada",INT(Parâmetros!$C$4)-$G22,""))</f>
        <v/>
      </c>
      <c r="O22" s="39" t="str">
        <f aca="false">IF($D22="","",IF(AND($L22="Concluída",$J22&lt;&gt;"",$K22&lt;&gt;""),$K22-$J22,""))</f>
        <v/>
      </c>
    </row>
    <row r="23" customFormat="false" ht="18" hidden="false" customHeight="true" outlineLevel="0" collapsed="false">
      <c r="A23" s="32"/>
      <c r="B23" s="33"/>
      <c r="C23" s="34" t="str">
        <f aca="false">IF($D23="","",IF($B23="","",IF($B23&gt;=8,"Alta",IF($B23&gt;=5,"Média","Baixa"))))</f>
        <v/>
      </c>
      <c r="D23" s="32"/>
      <c r="E23" s="32"/>
      <c r="F23" s="32"/>
      <c r="G23" s="35"/>
      <c r="H23" s="32"/>
      <c r="I23" s="32"/>
      <c r="J23" s="36"/>
      <c r="K23" s="36"/>
      <c r="L23" s="37"/>
      <c r="M23" s="34" t="str">
        <f aca="false">IF($D23="","",IF(OR($L23="Concluída",$L23="Cancelada"),"",IF($G23="","Sem prazo",IF($G23&lt;INT(Parâmetros!$C$4),"Atrasada",IF($G23&lt;=INT(Parâmetros!$C$4)+Parâmetros!$C$5,"Vence em breve","No prazo")))))</f>
        <v/>
      </c>
      <c r="N23" s="38" t="str">
        <f aca="false">IF($D23="","",IF($M23="Atrasada",INT(Parâmetros!$C$4)-$G23,""))</f>
        <v/>
      </c>
      <c r="O23" s="39" t="str">
        <f aca="false">IF($D23="","",IF(AND($L23="Concluída",$J23&lt;&gt;"",$K23&lt;&gt;""),$K23-$J23,""))</f>
        <v/>
      </c>
    </row>
    <row r="24" customFormat="false" ht="18" hidden="false" customHeight="true" outlineLevel="0" collapsed="false">
      <c r="A24" s="32"/>
      <c r="B24" s="33"/>
      <c r="C24" s="34" t="str">
        <f aca="false">IF($D24="","",IF($B24="","",IF($B24&gt;=8,"Alta",IF($B24&gt;=5,"Média","Baixa"))))</f>
        <v/>
      </c>
      <c r="D24" s="32"/>
      <c r="E24" s="32"/>
      <c r="F24" s="32"/>
      <c r="G24" s="35"/>
      <c r="H24" s="32"/>
      <c r="I24" s="32"/>
      <c r="J24" s="36"/>
      <c r="K24" s="36"/>
      <c r="L24" s="37"/>
      <c r="M24" s="34" t="str">
        <f aca="false">IF($D24="","",IF(OR($L24="Concluída",$L24="Cancelada"),"",IF($G24="","Sem prazo",IF($G24&lt;INT(Parâmetros!$C$4),"Atrasada",IF($G24&lt;=INT(Parâmetros!$C$4)+Parâmetros!$C$5,"Vence em breve","No prazo")))))</f>
        <v/>
      </c>
      <c r="N24" s="38" t="str">
        <f aca="false">IF($D24="","",IF($M24="Atrasada",INT(Parâmetros!$C$4)-$G24,""))</f>
        <v/>
      </c>
      <c r="O24" s="39" t="str">
        <f aca="false">IF($D24="","",IF(AND($L24="Concluída",$J24&lt;&gt;"",$K24&lt;&gt;""),$K24-$J24,""))</f>
        <v/>
      </c>
    </row>
    <row r="25" customFormat="false" ht="18" hidden="false" customHeight="true" outlineLevel="0" collapsed="false">
      <c r="A25" s="32"/>
      <c r="B25" s="33"/>
      <c r="C25" s="34" t="str">
        <f aca="false">IF($D25="","",IF($B25="","",IF($B25&gt;=8,"Alta",IF($B25&gt;=5,"Média","Baixa"))))</f>
        <v/>
      </c>
      <c r="D25" s="32"/>
      <c r="E25" s="32"/>
      <c r="F25" s="32"/>
      <c r="G25" s="35"/>
      <c r="H25" s="32"/>
      <c r="I25" s="32"/>
      <c r="J25" s="36"/>
      <c r="K25" s="36"/>
      <c r="L25" s="37"/>
      <c r="M25" s="34" t="str">
        <f aca="false">IF($D25="","",IF(OR($L25="Concluída",$L25="Cancelada"),"",IF($G25="","Sem prazo",IF($G25&lt;INT(Parâmetros!$C$4),"Atrasada",IF($G25&lt;=INT(Parâmetros!$C$4)+Parâmetros!$C$5,"Vence em breve","No prazo")))))</f>
        <v/>
      </c>
      <c r="N25" s="38" t="str">
        <f aca="false">IF($D25="","",IF($M25="Atrasada",INT(Parâmetros!$C$4)-$G25,""))</f>
        <v/>
      </c>
      <c r="O25" s="39" t="str">
        <f aca="false">IF($D25="","",IF(AND($L25="Concluída",$J25&lt;&gt;"",$K25&lt;&gt;""),$K25-$J25,""))</f>
        <v/>
      </c>
    </row>
    <row r="26" customFormat="false" ht="18" hidden="false" customHeight="true" outlineLevel="0" collapsed="false">
      <c r="A26" s="32"/>
      <c r="B26" s="33"/>
      <c r="C26" s="34" t="str">
        <f aca="false">IF($D26="","",IF($B26="","",IF($B26&gt;=8,"Alta",IF($B26&gt;=5,"Média","Baixa"))))</f>
        <v/>
      </c>
      <c r="D26" s="32"/>
      <c r="E26" s="32"/>
      <c r="F26" s="32"/>
      <c r="G26" s="35"/>
      <c r="H26" s="32"/>
      <c r="I26" s="32"/>
      <c r="J26" s="36"/>
      <c r="K26" s="36"/>
      <c r="L26" s="37"/>
      <c r="M26" s="34" t="str">
        <f aca="false">IF($D26="","",IF(OR($L26="Concluída",$L26="Cancelada"),"",IF($G26="","Sem prazo",IF($G26&lt;INT(Parâmetros!$C$4),"Atrasada",IF($G26&lt;=INT(Parâmetros!$C$4)+Parâmetros!$C$5,"Vence em breve","No prazo")))))</f>
        <v/>
      </c>
      <c r="N26" s="38" t="str">
        <f aca="false">IF($D26="","",IF($M26="Atrasada",INT(Parâmetros!$C$4)-$G26,""))</f>
        <v/>
      </c>
      <c r="O26" s="39" t="str">
        <f aca="false">IF($D26="","",IF(AND($L26="Concluída",$J26&lt;&gt;"",$K26&lt;&gt;""),$K26-$J26,""))</f>
        <v/>
      </c>
    </row>
    <row r="27" customFormat="false" ht="18" hidden="false" customHeight="true" outlineLevel="0" collapsed="false">
      <c r="A27" s="32"/>
      <c r="B27" s="33"/>
      <c r="C27" s="34" t="str">
        <f aca="false">IF($D27="","",IF($B27="","",IF($B27&gt;=8,"Alta",IF($B27&gt;=5,"Média","Baixa"))))</f>
        <v/>
      </c>
      <c r="D27" s="32"/>
      <c r="E27" s="32"/>
      <c r="F27" s="32"/>
      <c r="G27" s="35"/>
      <c r="H27" s="32"/>
      <c r="I27" s="32"/>
      <c r="J27" s="36"/>
      <c r="K27" s="36"/>
      <c r="L27" s="37"/>
      <c r="M27" s="34" t="str">
        <f aca="false">IF($D27="","",IF(OR($L27="Concluída",$L27="Cancelada"),"",IF($G27="","Sem prazo",IF($G27&lt;INT(Parâmetros!$C$4),"Atrasada",IF($G27&lt;=INT(Parâmetros!$C$4)+Parâmetros!$C$5,"Vence em breve","No prazo")))))</f>
        <v/>
      </c>
      <c r="N27" s="38" t="str">
        <f aca="false">IF($D27="","",IF($M27="Atrasada",INT(Parâmetros!$C$4)-$G27,""))</f>
        <v/>
      </c>
      <c r="O27" s="39" t="str">
        <f aca="false">IF($D27="","",IF(AND($L27="Concluída",$J27&lt;&gt;"",$K27&lt;&gt;""),$K27-$J27,""))</f>
        <v/>
      </c>
    </row>
    <row r="28" customFormat="false" ht="18" hidden="false" customHeight="true" outlineLevel="0" collapsed="false">
      <c r="A28" s="32"/>
      <c r="B28" s="33"/>
      <c r="C28" s="34" t="str">
        <f aca="false">IF($D28="","",IF($B28="","",IF($B28&gt;=8,"Alta",IF($B28&gt;=5,"Média","Baixa"))))</f>
        <v/>
      </c>
      <c r="D28" s="32"/>
      <c r="E28" s="32"/>
      <c r="F28" s="32"/>
      <c r="G28" s="35"/>
      <c r="H28" s="32"/>
      <c r="I28" s="32"/>
      <c r="J28" s="36"/>
      <c r="K28" s="36"/>
      <c r="L28" s="37"/>
      <c r="M28" s="34" t="str">
        <f aca="false">IF($D28="","",IF(OR($L28="Concluída",$L28="Cancelada"),"",IF($G28="","Sem prazo",IF($G28&lt;INT(Parâmetros!$C$4),"Atrasada",IF($G28&lt;=INT(Parâmetros!$C$4)+Parâmetros!$C$5,"Vence em breve","No prazo")))))</f>
        <v/>
      </c>
      <c r="N28" s="38" t="str">
        <f aca="false">IF($D28="","",IF($M28="Atrasada",INT(Parâmetros!$C$4)-$G28,""))</f>
        <v/>
      </c>
      <c r="O28" s="39" t="str">
        <f aca="false">IF($D28="","",IF(AND($L28="Concluída",$J28&lt;&gt;"",$K28&lt;&gt;""),$K28-$J28,""))</f>
        <v/>
      </c>
    </row>
    <row r="29" customFormat="false" ht="18" hidden="false" customHeight="true" outlineLevel="0" collapsed="false">
      <c r="A29" s="32"/>
      <c r="B29" s="33"/>
      <c r="C29" s="34" t="str">
        <f aca="false">IF($D29="","",IF($B29="","",IF($B29&gt;=8,"Alta",IF($B29&gt;=5,"Média","Baixa"))))</f>
        <v/>
      </c>
      <c r="D29" s="32"/>
      <c r="E29" s="32"/>
      <c r="F29" s="32"/>
      <c r="G29" s="35"/>
      <c r="H29" s="32"/>
      <c r="I29" s="32"/>
      <c r="J29" s="36"/>
      <c r="K29" s="36"/>
      <c r="L29" s="37"/>
      <c r="M29" s="34" t="str">
        <f aca="false">IF($D29="","",IF(OR($L29="Concluída",$L29="Cancelada"),"",IF($G29="","Sem prazo",IF($G29&lt;INT(Parâmetros!$C$4),"Atrasada",IF($G29&lt;=INT(Parâmetros!$C$4)+Parâmetros!$C$5,"Vence em breve","No prazo")))))</f>
        <v/>
      </c>
      <c r="N29" s="38" t="str">
        <f aca="false">IF($D29="","",IF($M29="Atrasada",INT(Parâmetros!$C$4)-$G29,""))</f>
        <v/>
      </c>
      <c r="O29" s="39" t="str">
        <f aca="false">IF($D29="","",IF(AND($L29="Concluída",$J29&lt;&gt;"",$K29&lt;&gt;""),$K29-$J29,""))</f>
        <v/>
      </c>
    </row>
    <row r="30" customFormat="false" ht="18" hidden="false" customHeight="true" outlineLevel="0" collapsed="false">
      <c r="A30" s="32"/>
      <c r="B30" s="33"/>
      <c r="C30" s="34" t="str">
        <f aca="false">IF($D30="","",IF($B30="","",IF($B30&gt;=8,"Alta",IF($B30&gt;=5,"Média","Baixa"))))</f>
        <v/>
      </c>
      <c r="D30" s="32"/>
      <c r="E30" s="32"/>
      <c r="F30" s="32"/>
      <c r="G30" s="35"/>
      <c r="H30" s="32"/>
      <c r="I30" s="32"/>
      <c r="J30" s="36"/>
      <c r="K30" s="36"/>
      <c r="L30" s="37"/>
      <c r="M30" s="34" t="str">
        <f aca="false">IF($D30="","",IF(OR($L30="Concluída",$L30="Cancelada"),"",IF($G30="","Sem prazo",IF($G30&lt;INT(Parâmetros!$C$4),"Atrasada",IF($G30&lt;=INT(Parâmetros!$C$4)+Parâmetros!$C$5,"Vence em breve","No prazo")))))</f>
        <v/>
      </c>
      <c r="N30" s="38" t="str">
        <f aca="false">IF($D30="","",IF($M30="Atrasada",INT(Parâmetros!$C$4)-$G30,""))</f>
        <v/>
      </c>
      <c r="O30" s="39" t="str">
        <f aca="false">IF($D30="","",IF(AND($L30="Concluída",$J30&lt;&gt;"",$K30&lt;&gt;""),$K30-$J30,""))</f>
        <v/>
      </c>
    </row>
    <row r="31" customFormat="false" ht="18" hidden="false" customHeight="true" outlineLevel="0" collapsed="false">
      <c r="A31" s="32"/>
      <c r="B31" s="33"/>
      <c r="C31" s="34" t="str">
        <f aca="false">IF($D31="","",IF($B31="","",IF($B31&gt;=8,"Alta",IF($B31&gt;=5,"Média","Baixa"))))</f>
        <v/>
      </c>
      <c r="D31" s="32"/>
      <c r="E31" s="32"/>
      <c r="F31" s="32"/>
      <c r="G31" s="35"/>
      <c r="H31" s="32"/>
      <c r="I31" s="32"/>
      <c r="J31" s="36"/>
      <c r="K31" s="36"/>
      <c r="L31" s="37"/>
      <c r="M31" s="34" t="str">
        <f aca="false">IF($D31="","",IF(OR($L31="Concluída",$L31="Cancelada"),"",IF($G31="","Sem prazo",IF($G31&lt;INT(Parâmetros!$C$4),"Atrasada",IF($G31&lt;=INT(Parâmetros!$C$4)+Parâmetros!$C$5,"Vence em breve","No prazo")))))</f>
        <v/>
      </c>
      <c r="N31" s="38" t="str">
        <f aca="false">IF($D31="","",IF($M31="Atrasada",INT(Parâmetros!$C$4)-$G31,""))</f>
        <v/>
      </c>
      <c r="O31" s="39" t="str">
        <f aca="false">IF($D31="","",IF(AND($L31="Concluída",$J31&lt;&gt;"",$K31&lt;&gt;""),$K31-$J31,""))</f>
        <v/>
      </c>
    </row>
    <row r="32" customFormat="false" ht="18" hidden="false" customHeight="true" outlineLevel="0" collapsed="false">
      <c r="A32" s="32"/>
      <c r="B32" s="33"/>
      <c r="C32" s="34" t="str">
        <f aca="false">IF($D32="","",IF($B32="","",IF($B32&gt;=8,"Alta",IF($B32&gt;=5,"Média","Baixa"))))</f>
        <v/>
      </c>
      <c r="D32" s="32"/>
      <c r="E32" s="32"/>
      <c r="F32" s="32"/>
      <c r="G32" s="35"/>
      <c r="H32" s="32"/>
      <c r="I32" s="32"/>
      <c r="J32" s="36"/>
      <c r="K32" s="36"/>
      <c r="L32" s="37"/>
      <c r="M32" s="34" t="str">
        <f aca="false">IF($D32="","",IF(OR($L32="Concluída",$L32="Cancelada"),"",IF($G32="","Sem prazo",IF($G32&lt;INT(Parâmetros!$C$4),"Atrasada",IF($G32&lt;=INT(Parâmetros!$C$4)+Parâmetros!$C$5,"Vence em breve","No prazo")))))</f>
        <v/>
      </c>
      <c r="N32" s="38" t="str">
        <f aca="false">IF($D32="","",IF($M32="Atrasada",INT(Parâmetros!$C$4)-$G32,""))</f>
        <v/>
      </c>
      <c r="O32" s="39" t="str">
        <f aca="false">IF($D32="","",IF(AND($L32="Concluída",$J32&lt;&gt;"",$K32&lt;&gt;""),$K32-$J32,""))</f>
        <v/>
      </c>
    </row>
    <row r="33" customFormat="false" ht="18" hidden="false" customHeight="true" outlineLevel="0" collapsed="false">
      <c r="A33" s="32"/>
      <c r="B33" s="33"/>
      <c r="C33" s="34" t="str">
        <f aca="false">IF($D33="","",IF($B33="","",IF($B33&gt;=8,"Alta",IF($B33&gt;=5,"Média","Baixa"))))</f>
        <v/>
      </c>
      <c r="D33" s="32"/>
      <c r="E33" s="32"/>
      <c r="F33" s="32"/>
      <c r="G33" s="35"/>
      <c r="H33" s="32"/>
      <c r="I33" s="32"/>
      <c r="J33" s="36"/>
      <c r="K33" s="36"/>
      <c r="L33" s="37"/>
      <c r="M33" s="34" t="str">
        <f aca="false">IF($D33="","",IF(OR($L33="Concluída",$L33="Cancelada"),"",IF($G33="","Sem prazo",IF($G33&lt;INT(Parâmetros!$C$4),"Atrasada",IF($G33&lt;=INT(Parâmetros!$C$4)+Parâmetros!$C$5,"Vence em breve","No prazo")))))</f>
        <v/>
      </c>
      <c r="N33" s="38" t="str">
        <f aca="false">IF($D33="","",IF($M33="Atrasada",INT(Parâmetros!$C$4)-$G33,""))</f>
        <v/>
      </c>
      <c r="O33" s="39" t="str">
        <f aca="false">IF($D33="","",IF(AND($L33="Concluída",$J33&lt;&gt;"",$K33&lt;&gt;""),$K33-$J33,""))</f>
        <v/>
      </c>
    </row>
    <row r="34" customFormat="false" ht="18" hidden="false" customHeight="true" outlineLevel="0" collapsed="false">
      <c r="A34" s="32"/>
      <c r="B34" s="33"/>
      <c r="C34" s="34" t="str">
        <f aca="false">IF($D34="","",IF($B34="","",IF($B34&gt;=8,"Alta",IF($B34&gt;=5,"Média","Baixa"))))</f>
        <v/>
      </c>
      <c r="D34" s="32"/>
      <c r="E34" s="32"/>
      <c r="F34" s="32"/>
      <c r="G34" s="35"/>
      <c r="H34" s="32"/>
      <c r="I34" s="32"/>
      <c r="J34" s="36"/>
      <c r="K34" s="36"/>
      <c r="L34" s="37"/>
      <c r="M34" s="34" t="str">
        <f aca="false">IF($D34="","",IF(OR($L34="Concluída",$L34="Cancelada"),"",IF($G34="","Sem prazo",IF($G34&lt;INT(Parâmetros!$C$4),"Atrasada",IF($G34&lt;=INT(Parâmetros!$C$4)+Parâmetros!$C$5,"Vence em breve","No prazo")))))</f>
        <v/>
      </c>
      <c r="N34" s="38" t="str">
        <f aca="false">IF($D34="","",IF($M34="Atrasada",INT(Parâmetros!$C$4)-$G34,""))</f>
        <v/>
      </c>
      <c r="O34" s="39" t="str">
        <f aca="false">IF($D34="","",IF(AND($L34="Concluída",$J34&lt;&gt;"",$K34&lt;&gt;""),$K34-$J34,""))</f>
        <v/>
      </c>
    </row>
    <row r="35" customFormat="false" ht="18" hidden="false" customHeight="true" outlineLevel="0" collapsed="false">
      <c r="A35" s="32"/>
      <c r="B35" s="33"/>
      <c r="C35" s="34" t="str">
        <f aca="false">IF($D35="","",IF($B35="","",IF($B35&gt;=8,"Alta",IF($B35&gt;=5,"Média","Baixa"))))</f>
        <v/>
      </c>
      <c r="D35" s="32"/>
      <c r="E35" s="32"/>
      <c r="F35" s="32"/>
      <c r="G35" s="35"/>
      <c r="H35" s="32"/>
      <c r="I35" s="32"/>
      <c r="J35" s="36"/>
      <c r="K35" s="36"/>
      <c r="L35" s="37"/>
      <c r="M35" s="34" t="str">
        <f aca="false">IF($D35="","",IF(OR($L35="Concluída",$L35="Cancelada"),"",IF($G35="","Sem prazo",IF($G35&lt;INT(Parâmetros!$C$4),"Atrasada",IF($G35&lt;=INT(Parâmetros!$C$4)+Parâmetros!$C$5,"Vence em breve","No prazo")))))</f>
        <v/>
      </c>
      <c r="N35" s="38" t="str">
        <f aca="false">IF($D35="","",IF($M35="Atrasada",INT(Parâmetros!$C$4)-$G35,""))</f>
        <v/>
      </c>
      <c r="O35" s="39" t="str">
        <f aca="false">IF($D35="","",IF(AND($L35="Concluída",$J35&lt;&gt;"",$K35&lt;&gt;""),$K35-$J35,""))</f>
        <v/>
      </c>
    </row>
    <row r="36" customFormat="false" ht="18" hidden="false" customHeight="true" outlineLevel="0" collapsed="false">
      <c r="A36" s="32"/>
      <c r="B36" s="33"/>
      <c r="C36" s="34" t="str">
        <f aca="false">IF($D36="","",IF($B36="","",IF($B36&gt;=8,"Alta",IF($B36&gt;=5,"Média","Baixa"))))</f>
        <v/>
      </c>
      <c r="D36" s="32"/>
      <c r="E36" s="32"/>
      <c r="F36" s="32"/>
      <c r="G36" s="35"/>
      <c r="H36" s="32"/>
      <c r="I36" s="32"/>
      <c r="J36" s="36"/>
      <c r="K36" s="36"/>
      <c r="L36" s="37"/>
      <c r="M36" s="34" t="str">
        <f aca="false">IF($D36="","",IF(OR($L36="Concluída",$L36="Cancelada"),"",IF($G36="","Sem prazo",IF($G36&lt;INT(Parâmetros!$C$4),"Atrasada",IF($G36&lt;=INT(Parâmetros!$C$4)+Parâmetros!$C$5,"Vence em breve","No prazo")))))</f>
        <v/>
      </c>
      <c r="N36" s="38" t="str">
        <f aca="false">IF($D36="","",IF($M36="Atrasada",INT(Parâmetros!$C$4)-$G36,""))</f>
        <v/>
      </c>
      <c r="O36" s="39" t="str">
        <f aca="false">IF($D36="","",IF(AND($L36="Concluída",$J36&lt;&gt;"",$K36&lt;&gt;""),$K36-$J36,""))</f>
        <v/>
      </c>
    </row>
    <row r="37" customFormat="false" ht="18" hidden="false" customHeight="true" outlineLevel="0" collapsed="false">
      <c r="A37" s="32"/>
      <c r="B37" s="33"/>
      <c r="C37" s="34" t="str">
        <f aca="false">IF($D37="","",IF($B37="","",IF($B37&gt;=8,"Alta",IF($B37&gt;=5,"Média","Baixa"))))</f>
        <v/>
      </c>
      <c r="D37" s="32"/>
      <c r="E37" s="32"/>
      <c r="F37" s="32"/>
      <c r="G37" s="35"/>
      <c r="H37" s="32"/>
      <c r="I37" s="32"/>
      <c r="J37" s="36"/>
      <c r="K37" s="36"/>
      <c r="L37" s="37"/>
      <c r="M37" s="34" t="str">
        <f aca="false">IF($D37="","",IF(OR($L37="Concluída",$L37="Cancelada"),"",IF($G37="","Sem prazo",IF($G37&lt;INT(Parâmetros!$C$4),"Atrasada",IF($G37&lt;=INT(Parâmetros!$C$4)+Parâmetros!$C$5,"Vence em breve","No prazo")))))</f>
        <v/>
      </c>
      <c r="N37" s="38" t="str">
        <f aca="false">IF($D37="","",IF($M37="Atrasada",INT(Parâmetros!$C$4)-$G37,""))</f>
        <v/>
      </c>
      <c r="O37" s="39" t="str">
        <f aca="false">IF($D37="","",IF(AND($L37="Concluída",$J37&lt;&gt;"",$K37&lt;&gt;""),$K37-$J37,""))</f>
        <v/>
      </c>
    </row>
    <row r="38" customFormat="false" ht="18" hidden="false" customHeight="true" outlineLevel="0" collapsed="false">
      <c r="A38" s="32"/>
      <c r="B38" s="33"/>
      <c r="C38" s="34" t="str">
        <f aca="false">IF($D38="","",IF($B38="","",IF($B38&gt;=8,"Alta",IF($B38&gt;=5,"Média","Baixa"))))</f>
        <v/>
      </c>
      <c r="D38" s="32"/>
      <c r="E38" s="32"/>
      <c r="F38" s="32"/>
      <c r="G38" s="35"/>
      <c r="H38" s="32"/>
      <c r="I38" s="32"/>
      <c r="J38" s="36"/>
      <c r="K38" s="36"/>
      <c r="L38" s="37"/>
      <c r="M38" s="34" t="str">
        <f aca="false">IF($D38="","",IF(OR($L38="Concluída",$L38="Cancelada"),"",IF($G38="","Sem prazo",IF($G38&lt;INT(Parâmetros!$C$4),"Atrasada",IF($G38&lt;=INT(Parâmetros!$C$4)+Parâmetros!$C$5,"Vence em breve","No prazo")))))</f>
        <v/>
      </c>
      <c r="N38" s="38" t="str">
        <f aca="false">IF($D38="","",IF($M38="Atrasada",INT(Parâmetros!$C$4)-$G38,""))</f>
        <v/>
      </c>
      <c r="O38" s="39" t="str">
        <f aca="false">IF($D38="","",IF(AND($L38="Concluída",$J38&lt;&gt;"",$K38&lt;&gt;""),$K38-$J38,""))</f>
        <v/>
      </c>
    </row>
    <row r="39" customFormat="false" ht="18" hidden="false" customHeight="true" outlineLevel="0" collapsed="false">
      <c r="A39" s="32"/>
      <c r="B39" s="33"/>
      <c r="C39" s="34" t="str">
        <f aca="false">IF($D39="","",IF($B39="","",IF($B39&gt;=8,"Alta",IF($B39&gt;=5,"Média","Baixa"))))</f>
        <v/>
      </c>
      <c r="D39" s="32"/>
      <c r="E39" s="32"/>
      <c r="F39" s="32"/>
      <c r="G39" s="35"/>
      <c r="H39" s="32"/>
      <c r="I39" s="32"/>
      <c r="J39" s="36"/>
      <c r="K39" s="36"/>
      <c r="L39" s="37"/>
      <c r="M39" s="34" t="str">
        <f aca="false">IF($D39="","",IF(OR($L39="Concluída",$L39="Cancelada"),"",IF($G39="","Sem prazo",IF($G39&lt;INT(Parâmetros!$C$4),"Atrasada",IF($G39&lt;=INT(Parâmetros!$C$4)+Parâmetros!$C$5,"Vence em breve","No prazo")))))</f>
        <v/>
      </c>
      <c r="N39" s="38" t="str">
        <f aca="false">IF($D39="","",IF($M39="Atrasada",INT(Parâmetros!$C$4)-$G39,""))</f>
        <v/>
      </c>
      <c r="O39" s="39" t="str">
        <f aca="false">IF($D39="","",IF(AND($L39="Concluída",$J39&lt;&gt;"",$K39&lt;&gt;""),$K39-$J39,""))</f>
        <v/>
      </c>
    </row>
    <row r="40" customFormat="false" ht="18" hidden="false" customHeight="true" outlineLevel="0" collapsed="false">
      <c r="A40" s="32"/>
      <c r="B40" s="33"/>
      <c r="C40" s="34" t="str">
        <f aca="false">IF($D40="","",IF($B40="","",IF($B40&gt;=8,"Alta",IF($B40&gt;=5,"Média","Baixa"))))</f>
        <v/>
      </c>
      <c r="D40" s="32"/>
      <c r="E40" s="32"/>
      <c r="F40" s="32"/>
      <c r="G40" s="35"/>
      <c r="H40" s="32"/>
      <c r="I40" s="32"/>
      <c r="J40" s="36"/>
      <c r="K40" s="36"/>
      <c r="L40" s="37"/>
      <c r="M40" s="34" t="str">
        <f aca="false">IF($D40="","",IF(OR($L40="Concluída",$L40="Cancelada"),"",IF($G40="","Sem prazo",IF($G40&lt;INT(Parâmetros!$C$4),"Atrasada",IF($G40&lt;=INT(Parâmetros!$C$4)+Parâmetros!$C$5,"Vence em breve","No prazo")))))</f>
        <v/>
      </c>
      <c r="N40" s="38" t="str">
        <f aca="false">IF($D40="","",IF($M40="Atrasada",INT(Parâmetros!$C$4)-$G40,""))</f>
        <v/>
      </c>
      <c r="O40" s="39" t="str">
        <f aca="false">IF($D40="","",IF(AND($L40="Concluída",$J40&lt;&gt;"",$K40&lt;&gt;""),$K40-$J40,""))</f>
        <v/>
      </c>
    </row>
    <row r="41" customFormat="false" ht="18" hidden="false" customHeight="true" outlineLevel="0" collapsed="false">
      <c r="A41" s="32"/>
      <c r="B41" s="33"/>
      <c r="C41" s="34" t="str">
        <f aca="false">IF($D41="","",IF($B41="","",IF($B41&gt;=8,"Alta",IF($B41&gt;=5,"Média","Baixa"))))</f>
        <v/>
      </c>
      <c r="D41" s="32"/>
      <c r="E41" s="32"/>
      <c r="F41" s="32"/>
      <c r="G41" s="35"/>
      <c r="H41" s="32"/>
      <c r="I41" s="32"/>
      <c r="J41" s="36"/>
      <c r="K41" s="36"/>
      <c r="L41" s="37"/>
      <c r="M41" s="34" t="str">
        <f aca="false">IF($D41="","",IF(OR($L41="Concluída",$L41="Cancelada"),"",IF($G41="","Sem prazo",IF($G41&lt;INT(Parâmetros!$C$4),"Atrasada",IF($G41&lt;=INT(Parâmetros!$C$4)+Parâmetros!$C$5,"Vence em breve","No prazo")))))</f>
        <v/>
      </c>
      <c r="N41" s="38" t="str">
        <f aca="false">IF($D41="","",IF($M41="Atrasada",INT(Parâmetros!$C$4)-$G41,""))</f>
        <v/>
      </c>
      <c r="O41" s="39" t="str">
        <f aca="false">IF($D41="","",IF(AND($L41="Concluída",$J41&lt;&gt;"",$K41&lt;&gt;""),$K41-$J41,""))</f>
        <v/>
      </c>
    </row>
    <row r="42" customFormat="false" ht="18" hidden="false" customHeight="true" outlineLevel="0" collapsed="false">
      <c r="A42" s="32"/>
      <c r="B42" s="33"/>
      <c r="C42" s="34" t="str">
        <f aca="false">IF($D42="","",IF($B42="","",IF($B42&gt;=8,"Alta",IF($B42&gt;=5,"Média","Baixa"))))</f>
        <v/>
      </c>
      <c r="D42" s="32"/>
      <c r="E42" s="32"/>
      <c r="F42" s="32"/>
      <c r="G42" s="35"/>
      <c r="H42" s="32"/>
      <c r="I42" s="32"/>
      <c r="J42" s="36"/>
      <c r="K42" s="36"/>
      <c r="L42" s="37"/>
      <c r="M42" s="34" t="str">
        <f aca="false">IF($D42="","",IF(OR($L42="Concluída",$L42="Cancelada"),"",IF($G42="","Sem prazo",IF($G42&lt;INT(Parâmetros!$C$4),"Atrasada",IF($G42&lt;=INT(Parâmetros!$C$4)+Parâmetros!$C$5,"Vence em breve","No prazo")))))</f>
        <v/>
      </c>
      <c r="N42" s="38" t="str">
        <f aca="false">IF($D42="","",IF($M42="Atrasada",INT(Parâmetros!$C$4)-$G42,""))</f>
        <v/>
      </c>
      <c r="O42" s="39" t="str">
        <f aca="false">IF($D42="","",IF(AND($L42="Concluída",$J42&lt;&gt;"",$K42&lt;&gt;""),$K42-$J42,""))</f>
        <v/>
      </c>
    </row>
    <row r="43" customFormat="false" ht="18" hidden="false" customHeight="true" outlineLevel="0" collapsed="false">
      <c r="A43" s="32"/>
      <c r="B43" s="33"/>
      <c r="C43" s="34" t="str">
        <f aca="false">IF($D43="","",IF($B43="","",IF($B43&gt;=8,"Alta",IF($B43&gt;=5,"Média","Baixa"))))</f>
        <v/>
      </c>
      <c r="D43" s="32"/>
      <c r="E43" s="32"/>
      <c r="F43" s="32"/>
      <c r="G43" s="35"/>
      <c r="H43" s="32"/>
      <c r="I43" s="32"/>
      <c r="J43" s="36"/>
      <c r="K43" s="36"/>
      <c r="L43" s="37"/>
      <c r="M43" s="34" t="str">
        <f aca="false">IF($D43="","",IF(OR($L43="Concluída",$L43="Cancelada"),"",IF($G43="","Sem prazo",IF($G43&lt;INT(Parâmetros!$C$4),"Atrasada",IF($G43&lt;=INT(Parâmetros!$C$4)+Parâmetros!$C$5,"Vence em breve","No prazo")))))</f>
        <v/>
      </c>
      <c r="N43" s="38" t="str">
        <f aca="false">IF($D43="","",IF($M43="Atrasada",INT(Parâmetros!$C$4)-$G43,""))</f>
        <v/>
      </c>
      <c r="O43" s="39" t="str">
        <f aca="false">IF($D43="","",IF(AND($L43="Concluída",$J43&lt;&gt;"",$K43&lt;&gt;""),$K43-$J43,""))</f>
        <v/>
      </c>
    </row>
    <row r="44" customFormat="false" ht="18" hidden="false" customHeight="true" outlineLevel="0" collapsed="false">
      <c r="A44" s="32"/>
      <c r="B44" s="33"/>
      <c r="C44" s="34" t="str">
        <f aca="false">IF($D44="","",IF($B44="","",IF($B44&gt;=8,"Alta",IF($B44&gt;=5,"Média","Baixa"))))</f>
        <v/>
      </c>
      <c r="D44" s="32"/>
      <c r="E44" s="32"/>
      <c r="F44" s="32"/>
      <c r="G44" s="35"/>
      <c r="H44" s="32"/>
      <c r="I44" s="32"/>
      <c r="J44" s="36"/>
      <c r="K44" s="36"/>
      <c r="L44" s="37"/>
      <c r="M44" s="34" t="str">
        <f aca="false">IF($D44="","",IF(OR($L44="Concluída",$L44="Cancelada"),"",IF($G44="","Sem prazo",IF($G44&lt;INT(Parâmetros!$C$4),"Atrasada",IF($G44&lt;=INT(Parâmetros!$C$4)+Parâmetros!$C$5,"Vence em breve","No prazo")))))</f>
        <v/>
      </c>
      <c r="N44" s="38" t="str">
        <f aca="false">IF($D44="","",IF($M44="Atrasada",INT(Parâmetros!$C$4)-$G44,""))</f>
        <v/>
      </c>
      <c r="O44" s="39" t="str">
        <f aca="false">IF($D44="","",IF(AND($L44="Concluída",$J44&lt;&gt;"",$K44&lt;&gt;""),$K44-$J44,""))</f>
        <v/>
      </c>
    </row>
    <row r="45" customFormat="false" ht="18" hidden="false" customHeight="true" outlineLevel="0" collapsed="false">
      <c r="A45" s="32"/>
      <c r="B45" s="33"/>
      <c r="C45" s="34" t="str">
        <f aca="false">IF($D45="","",IF($B45="","",IF($B45&gt;=8,"Alta",IF($B45&gt;=5,"Média","Baixa"))))</f>
        <v/>
      </c>
      <c r="D45" s="32"/>
      <c r="E45" s="32"/>
      <c r="F45" s="32"/>
      <c r="G45" s="35"/>
      <c r="H45" s="32"/>
      <c r="I45" s="32"/>
      <c r="J45" s="36"/>
      <c r="K45" s="36"/>
      <c r="L45" s="37"/>
      <c r="M45" s="34" t="str">
        <f aca="false">IF($D45="","",IF(OR($L45="Concluída",$L45="Cancelada"),"",IF($G45="","Sem prazo",IF($G45&lt;INT(Parâmetros!$C$4),"Atrasada",IF($G45&lt;=INT(Parâmetros!$C$4)+Parâmetros!$C$5,"Vence em breve","No prazo")))))</f>
        <v/>
      </c>
      <c r="N45" s="38" t="str">
        <f aca="false">IF($D45="","",IF($M45="Atrasada",INT(Parâmetros!$C$4)-$G45,""))</f>
        <v/>
      </c>
      <c r="O45" s="39" t="str">
        <f aca="false">IF($D45="","",IF(AND($L45="Concluída",$J45&lt;&gt;"",$K45&lt;&gt;""),$K45-$J45,""))</f>
        <v/>
      </c>
    </row>
    <row r="46" customFormat="false" ht="18" hidden="false" customHeight="true" outlineLevel="0" collapsed="false">
      <c r="A46" s="32"/>
      <c r="B46" s="33"/>
      <c r="C46" s="34" t="str">
        <f aca="false">IF($D46="","",IF($B46="","",IF($B46&gt;=8,"Alta",IF($B46&gt;=5,"Média","Baixa"))))</f>
        <v/>
      </c>
      <c r="D46" s="32"/>
      <c r="E46" s="32"/>
      <c r="F46" s="32"/>
      <c r="G46" s="35"/>
      <c r="H46" s="32"/>
      <c r="I46" s="32"/>
      <c r="J46" s="36"/>
      <c r="K46" s="36"/>
      <c r="L46" s="37"/>
      <c r="M46" s="34" t="str">
        <f aca="false">IF($D46="","",IF(OR($L46="Concluída",$L46="Cancelada"),"",IF($G46="","Sem prazo",IF($G46&lt;INT(Parâmetros!$C$4),"Atrasada",IF($G46&lt;=INT(Parâmetros!$C$4)+Parâmetros!$C$5,"Vence em breve","No prazo")))))</f>
        <v/>
      </c>
      <c r="N46" s="38" t="str">
        <f aca="false">IF($D46="","",IF($M46="Atrasada",INT(Parâmetros!$C$4)-$G46,""))</f>
        <v/>
      </c>
      <c r="O46" s="39" t="str">
        <f aca="false">IF($D46="","",IF(AND($L46="Concluída",$J46&lt;&gt;"",$K46&lt;&gt;""),$K46-$J46,""))</f>
        <v/>
      </c>
    </row>
    <row r="47" customFormat="false" ht="18" hidden="false" customHeight="true" outlineLevel="0" collapsed="false">
      <c r="A47" s="32"/>
      <c r="B47" s="33"/>
      <c r="C47" s="34" t="str">
        <f aca="false">IF($D47="","",IF($B47="","",IF($B47&gt;=8,"Alta",IF($B47&gt;=5,"Média","Baixa"))))</f>
        <v/>
      </c>
      <c r="D47" s="32"/>
      <c r="E47" s="32"/>
      <c r="F47" s="32"/>
      <c r="G47" s="35"/>
      <c r="H47" s="32"/>
      <c r="I47" s="32"/>
      <c r="J47" s="36"/>
      <c r="K47" s="36"/>
      <c r="L47" s="37"/>
      <c r="M47" s="34" t="str">
        <f aca="false">IF($D47="","",IF(OR($L47="Concluída",$L47="Cancelada"),"",IF($G47="","Sem prazo",IF($G47&lt;INT(Parâmetros!$C$4),"Atrasada",IF($G47&lt;=INT(Parâmetros!$C$4)+Parâmetros!$C$5,"Vence em breve","No prazo")))))</f>
        <v/>
      </c>
      <c r="N47" s="38" t="str">
        <f aca="false">IF($D47="","",IF($M47="Atrasada",INT(Parâmetros!$C$4)-$G47,""))</f>
        <v/>
      </c>
      <c r="O47" s="39" t="str">
        <f aca="false">IF($D47="","",IF(AND($L47="Concluída",$J47&lt;&gt;"",$K47&lt;&gt;""),$K47-$J47,""))</f>
        <v/>
      </c>
    </row>
    <row r="48" customFormat="false" ht="18" hidden="false" customHeight="true" outlineLevel="0" collapsed="false">
      <c r="A48" s="32"/>
      <c r="B48" s="33"/>
      <c r="C48" s="34" t="str">
        <f aca="false">IF($D48="","",IF($B48="","",IF($B48&gt;=8,"Alta",IF($B48&gt;=5,"Média","Baixa"))))</f>
        <v/>
      </c>
      <c r="D48" s="32"/>
      <c r="E48" s="32"/>
      <c r="F48" s="32"/>
      <c r="G48" s="35"/>
      <c r="H48" s="32"/>
      <c r="I48" s="32"/>
      <c r="J48" s="36"/>
      <c r="K48" s="36"/>
      <c r="L48" s="37"/>
      <c r="M48" s="34" t="str">
        <f aca="false">IF($D48="","",IF(OR($L48="Concluída",$L48="Cancelada"),"",IF($G48="","Sem prazo",IF($G48&lt;INT(Parâmetros!$C$4),"Atrasada",IF($G48&lt;=INT(Parâmetros!$C$4)+Parâmetros!$C$5,"Vence em breve","No prazo")))))</f>
        <v/>
      </c>
      <c r="N48" s="38" t="str">
        <f aca="false">IF($D48="","",IF($M48="Atrasada",INT(Parâmetros!$C$4)-$G48,""))</f>
        <v/>
      </c>
      <c r="O48" s="39" t="str">
        <f aca="false">IF($D48="","",IF(AND($L48="Concluída",$J48&lt;&gt;"",$K48&lt;&gt;""),$K48-$J48,""))</f>
        <v/>
      </c>
    </row>
    <row r="49" customFormat="false" ht="18" hidden="false" customHeight="true" outlineLevel="0" collapsed="false">
      <c r="A49" s="32"/>
      <c r="B49" s="33"/>
      <c r="C49" s="34" t="str">
        <f aca="false">IF($D49="","",IF($B49="","",IF($B49&gt;=8,"Alta",IF($B49&gt;=5,"Média","Baixa"))))</f>
        <v/>
      </c>
      <c r="D49" s="32"/>
      <c r="E49" s="32"/>
      <c r="F49" s="32"/>
      <c r="G49" s="35"/>
      <c r="H49" s="32"/>
      <c r="I49" s="32"/>
      <c r="J49" s="36"/>
      <c r="K49" s="36"/>
      <c r="L49" s="37"/>
      <c r="M49" s="34" t="str">
        <f aca="false">IF($D49="","",IF(OR($L49="Concluída",$L49="Cancelada"),"",IF($G49="","Sem prazo",IF($G49&lt;INT(Parâmetros!$C$4),"Atrasada",IF($G49&lt;=INT(Parâmetros!$C$4)+Parâmetros!$C$5,"Vence em breve","No prazo")))))</f>
        <v/>
      </c>
      <c r="N49" s="38" t="str">
        <f aca="false">IF($D49="","",IF($M49="Atrasada",INT(Parâmetros!$C$4)-$G49,""))</f>
        <v/>
      </c>
      <c r="O49" s="39" t="str">
        <f aca="false">IF($D49="","",IF(AND($L49="Concluída",$J49&lt;&gt;"",$K49&lt;&gt;""),$K49-$J49,""))</f>
        <v/>
      </c>
    </row>
    <row r="50" customFormat="false" ht="18" hidden="false" customHeight="true" outlineLevel="0" collapsed="false">
      <c r="A50" s="32"/>
      <c r="B50" s="33"/>
      <c r="C50" s="34" t="str">
        <f aca="false">IF($D50="","",IF($B50="","",IF($B50&gt;=8,"Alta",IF($B50&gt;=5,"Média","Baixa"))))</f>
        <v/>
      </c>
      <c r="D50" s="32"/>
      <c r="E50" s="32"/>
      <c r="F50" s="32"/>
      <c r="G50" s="35"/>
      <c r="H50" s="32"/>
      <c r="I50" s="32"/>
      <c r="J50" s="36"/>
      <c r="K50" s="36"/>
      <c r="L50" s="37"/>
      <c r="M50" s="34" t="str">
        <f aca="false">IF($D50="","",IF(OR($L50="Concluída",$L50="Cancelada"),"",IF($G50="","Sem prazo",IF($G50&lt;INT(Parâmetros!$C$4),"Atrasada",IF($G50&lt;=INT(Parâmetros!$C$4)+Parâmetros!$C$5,"Vence em breve","No prazo")))))</f>
        <v/>
      </c>
      <c r="N50" s="38" t="str">
        <f aca="false">IF($D50="","",IF($M50="Atrasada",INT(Parâmetros!$C$4)-$G50,""))</f>
        <v/>
      </c>
      <c r="O50" s="39" t="str">
        <f aca="false">IF($D50="","",IF(AND($L50="Concluída",$J50&lt;&gt;"",$K50&lt;&gt;""),$K50-$J50,""))</f>
        <v/>
      </c>
    </row>
    <row r="51" customFormat="false" ht="18" hidden="false" customHeight="true" outlineLevel="0" collapsed="false">
      <c r="A51" s="32"/>
      <c r="B51" s="33"/>
      <c r="C51" s="34" t="str">
        <f aca="false">IF($D51="","",IF($B51="","",IF($B51&gt;=8,"Alta",IF($B51&gt;=5,"Média","Baixa"))))</f>
        <v/>
      </c>
      <c r="D51" s="32"/>
      <c r="E51" s="32"/>
      <c r="F51" s="32"/>
      <c r="G51" s="35"/>
      <c r="H51" s="32"/>
      <c r="I51" s="32"/>
      <c r="J51" s="36"/>
      <c r="K51" s="36"/>
      <c r="L51" s="37"/>
      <c r="M51" s="34" t="str">
        <f aca="false">IF($D51="","",IF(OR($L51="Concluída",$L51="Cancelada"),"",IF($G51="","Sem prazo",IF($G51&lt;INT(Parâmetros!$C$4),"Atrasada",IF($G51&lt;=INT(Parâmetros!$C$4)+Parâmetros!$C$5,"Vence em breve","No prazo")))))</f>
        <v/>
      </c>
      <c r="N51" s="38" t="str">
        <f aca="false">IF($D51="","",IF($M51="Atrasada",INT(Parâmetros!$C$4)-$G51,""))</f>
        <v/>
      </c>
      <c r="O51" s="39" t="str">
        <f aca="false">IF($D51="","",IF(AND($L51="Concluída",$J51&lt;&gt;"",$K51&lt;&gt;""),$K51-$J51,""))</f>
        <v/>
      </c>
    </row>
    <row r="52" customFormat="false" ht="18" hidden="false" customHeight="true" outlineLevel="0" collapsed="false">
      <c r="A52" s="32"/>
      <c r="B52" s="33"/>
      <c r="C52" s="34" t="str">
        <f aca="false">IF($D52="","",IF($B52="","",IF($B52&gt;=8,"Alta",IF($B52&gt;=5,"Média","Baixa"))))</f>
        <v/>
      </c>
      <c r="D52" s="32"/>
      <c r="E52" s="32"/>
      <c r="F52" s="32"/>
      <c r="G52" s="35"/>
      <c r="H52" s="32"/>
      <c r="I52" s="32"/>
      <c r="J52" s="36"/>
      <c r="K52" s="36"/>
      <c r="L52" s="37"/>
      <c r="M52" s="34" t="str">
        <f aca="false">IF($D52="","",IF(OR($L52="Concluída",$L52="Cancelada"),"",IF($G52="","Sem prazo",IF($G52&lt;INT(Parâmetros!$C$4),"Atrasada",IF($G52&lt;=INT(Parâmetros!$C$4)+Parâmetros!$C$5,"Vence em breve","No prazo")))))</f>
        <v/>
      </c>
      <c r="N52" s="38" t="str">
        <f aca="false">IF($D52="","",IF($M52="Atrasada",INT(Parâmetros!$C$4)-$G52,""))</f>
        <v/>
      </c>
      <c r="O52" s="39" t="str">
        <f aca="false">IF($D52="","",IF(AND($L52="Concluída",$J52&lt;&gt;"",$K52&lt;&gt;""),$K52-$J52,""))</f>
        <v/>
      </c>
    </row>
    <row r="53" customFormat="false" ht="18" hidden="false" customHeight="true" outlineLevel="0" collapsed="false">
      <c r="A53" s="32"/>
      <c r="B53" s="33"/>
      <c r="C53" s="34" t="str">
        <f aca="false">IF($D53="","",IF($B53="","",IF($B53&gt;=8,"Alta",IF($B53&gt;=5,"Média","Baixa"))))</f>
        <v/>
      </c>
      <c r="D53" s="32"/>
      <c r="E53" s="32"/>
      <c r="F53" s="32"/>
      <c r="G53" s="35"/>
      <c r="H53" s="32"/>
      <c r="I53" s="32"/>
      <c r="J53" s="36"/>
      <c r="K53" s="36"/>
      <c r="L53" s="37"/>
      <c r="M53" s="34" t="str">
        <f aca="false">IF($D53="","",IF(OR($L53="Concluída",$L53="Cancelada"),"",IF($G53="","Sem prazo",IF($G53&lt;INT(Parâmetros!$C$4),"Atrasada",IF($G53&lt;=INT(Parâmetros!$C$4)+Parâmetros!$C$5,"Vence em breve","No prazo")))))</f>
        <v/>
      </c>
      <c r="N53" s="38" t="str">
        <f aca="false">IF($D53="","",IF($M53="Atrasada",INT(Parâmetros!$C$4)-$G53,""))</f>
        <v/>
      </c>
      <c r="O53" s="39" t="str">
        <f aca="false">IF($D53="","",IF(AND($L53="Concluída",$J53&lt;&gt;"",$K53&lt;&gt;""),$K53-$J53,""))</f>
        <v/>
      </c>
    </row>
    <row r="54" customFormat="false" ht="18" hidden="false" customHeight="true" outlineLevel="0" collapsed="false">
      <c r="A54" s="32"/>
      <c r="B54" s="33"/>
      <c r="C54" s="34" t="str">
        <f aca="false">IF($D54="","",IF($B54="","",IF($B54&gt;=8,"Alta",IF($B54&gt;=5,"Média","Baixa"))))</f>
        <v/>
      </c>
      <c r="D54" s="32"/>
      <c r="E54" s="32"/>
      <c r="F54" s="32"/>
      <c r="G54" s="35"/>
      <c r="H54" s="32"/>
      <c r="I54" s="32"/>
      <c r="J54" s="36"/>
      <c r="K54" s="36"/>
      <c r="L54" s="37"/>
      <c r="M54" s="34" t="str">
        <f aca="false">IF($D54="","",IF(OR($L54="Concluída",$L54="Cancelada"),"",IF($G54="","Sem prazo",IF($G54&lt;INT(Parâmetros!$C$4),"Atrasada",IF($G54&lt;=INT(Parâmetros!$C$4)+Parâmetros!$C$5,"Vence em breve","No prazo")))))</f>
        <v/>
      </c>
      <c r="N54" s="38" t="str">
        <f aca="false">IF($D54="","",IF($M54="Atrasada",INT(Parâmetros!$C$4)-$G54,""))</f>
        <v/>
      </c>
      <c r="O54" s="39" t="str">
        <f aca="false">IF($D54="","",IF(AND($L54="Concluída",$J54&lt;&gt;"",$K54&lt;&gt;""),$K54-$J54,""))</f>
        <v/>
      </c>
    </row>
    <row r="55" customFormat="false" ht="18" hidden="false" customHeight="true" outlineLevel="0" collapsed="false">
      <c r="A55" s="32"/>
      <c r="B55" s="33"/>
      <c r="C55" s="34" t="str">
        <f aca="false">IF($D55="","",IF($B55="","",IF($B55&gt;=8,"Alta",IF($B55&gt;=5,"Média","Baixa"))))</f>
        <v/>
      </c>
      <c r="D55" s="32"/>
      <c r="E55" s="32"/>
      <c r="F55" s="32"/>
      <c r="G55" s="35"/>
      <c r="H55" s="32"/>
      <c r="I55" s="32"/>
      <c r="J55" s="36"/>
      <c r="K55" s="36"/>
      <c r="L55" s="37"/>
      <c r="M55" s="34" t="str">
        <f aca="false">IF($D55="","",IF(OR($L55="Concluída",$L55="Cancelada"),"",IF($G55="","Sem prazo",IF($G55&lt;INT(Parâmetros!$C$4),"Atrasada",IF($G55&lt;=INT(Parâmetros!$C$4)+Parâmetros!$C$5,"Vence em breve","No prazo")))))</f>
        <v/>
      </c>
      <c r="N55" s="38" t="str">
        <f aca="false">IF($D55="","",IF($M55="Atrasada",INT(Parâmetros!$C$4)-$G55,""))</f>
        <v/>
      </c>
      <c r="O55" s="39" t="str">
        <f aca="false">IF($D55="","",IF(AND($L55="Concluída",$J55&lt;&gt;"",$K55&lt;&gt;""),$K55-$J55,""))</f>
        <v/>
      </c>
    </row>
    <row r="56" customFormat="false" ht="18" hidden="false" customHeight="true" outlineLevel="0" collapsed="false">
      <c r="A56" s="32"/>
      <c r="B56" s="33"/>
      <c r="C56" s="34" t="str">
        <f aca="false">IF($D56="","",IF($B56="","",IF($B56&gt;=8,"Alta",IF($B56&gt;=5,"Média","Baixa"))))</f>
        <v/>
      </c>
      <c r="D56" s="32"/>
      <c r="E56" s="32"/>
      <c r="F56" s="32"/>
      <c r="G56" s="35"/>
      <c r="H56" s="32"/>
      <c r="I56" s="32"/>
      <c r="J56" s="36"/>
      <c r="K56" s="36"/>
      <c r="L56" s="37"/>
      <c r="M56" s="34" t="str">
        <f aca="false">IF($D56="","",IF(OR($L56="Concluída",$L56="Cancelada"),"",IF($G56="","Sem prazo",IF($G56&lt;INT(Parâmetros!$C$4),"Atrasada",IF($G56&lt;=INT(Parâmetros!$C$4)+Parâmetros!$C$5,"Vence em breve","No prazo")))))</f>
        <v/>
      </c>
      <c r="N56" s="38" t="str">
        <f aca="false">IF($D56="","",IF($M56="Atrasada",INT(Parâmetros!$C$4)-$G56,""))</f>
        <v/>
      </c>
      <c r="O56" s="39" t="str">
        <f aca="false">IF($D56="","",IF(AND($L56="Concluída",$J56&lt;&gt;"",$K56&lt;&gt;""),$K56-$J56,""))</f>
        <v/>
      </c>
    </row>
    <row r="57" customFormat="false" ht="18" hidden="false" customHeight="true" outlineLevel="0" collapsed="false">
      <c r="A57" s="32"/>
      <c r="B57" s="33"/>
      <c r="C57" s="34" t="str">
        <f aca="false">IF($D57="","",IF($B57="","",IF($B57&gt;=8,"Alta",IF($B57&gt;=5,"Média","Baixa"))))</f>
        <v/>
      </c>
      <c r="D57" s="32"/>
      <c r="E57" s="32"/>
      <c r="F57" s="32"/>
      <c r="G57" s="35"/>
      <c r="H57" s="32"/>
      <c r="I57" s="32"/>
      <c r="J57" s="36"/>
      <c r="K57" s="36"/>
      <c r="L57" s="37"/>
      <c r="M57" s="34" t="str">
        <f aca="false">IF($D57="","",IF(OR($L57="Concluída",$L57="Cancelada"),"",IF($G57="","Sem prazo",IF($G57&lt;INT(Parâmetros!$C$4),"Atrasada",IF($G57&lt;=INT(Parâmetros!$C$4)+Parâmetros!$C$5,"Vence em breve","No prazo")))))</f>
        <v/>
      </c>
      <c r="N57" s="38" t="str">
        <f aca="false">IF($D57="","",IF($M57="Atrasada",INT(Parâmetros!$C$4)-$G57,""))</f>
        <v/>
      </c>
      <c r="O57" s="39" t="str">
        <f aca="false">IF($D57="","",IF(AND($L57="Concluída",$J57&lt;&gt;"",$K57&lt;&gt;""),$K57-$J57,""))</f>
        <v/>
      </c>
    </row>
    <row r="58" customFormat="false" ht="18" hidden="false" customHeight="true" outlineLevel="0" collapsed="false">
      <c r="A58" s="32"/>
      <c r="B58" s="33"/>
      <c r="C58" s="34" t="str">
        <f aca="false">IF($D58="","",IF($B58="","",IF($B58&gt;=8,"Alta",IF($B58&gt;=5,"Média","Baixa"))))</f>
        <v/>
      </c>
      <c r="D58" s="32"/>
      <c r="E58" s="32"/>
      <c r="F58" s="32"/>
      <c r="G58" s="35"/>
      <c r="H58" s="32"/>
      <c r="I58" s="32"/>
      <c r="J58" s="36"/>
      <c r="K58" s="36"/>
      <c r="L58" s="37"/>
      <c r="M58" s="34" t="str">
        <f aca="false">IF($D58="","",IF(OR($L58="Concluída",$L58="Cancelada"),"",IF($G58="","Sem prazo",IF($G58&lt;INT(Parâmetros!$C$4),"Atrasada",IF($G58&lt;=INT(Parâmetros!$C$4)+Parâmetros!$C$5,"Vence em breve","No prazo")))))</f>
        <v/>
      </c>
      <c r="N58" s="38" t="str">
        <f aca="false">IF($D58="","",IF($M58="Atrasada",INT(Parâmetros!$C$4)-$G58,""))</f>
        <v/>
      </c>
      <c r="O58" s="39" t="str">
        <f aca="false">IF($D58="","",IF(AND($L58="Concluída",$J58&lt;&gt;"",$K58&lt;&gt;""),$K58-$J58,""))</f>
        <v/>
      </c>
    </row>
    <row r="59" customFormat="false" ht="18" hidden="false" customHeight="true" outlineLevel="0" collapsed="false">
      <c r="A59" s="32"/>
      <c r="B59" s="33"/>
      <c r="C59" s="34" t="str">
        <f aca="false">IF($D59="","",IF($B59="","",IF($B59&gt;=8,"Alta",IF($B59&gt;=5,"Média","Baixa"))))</f>
        <v/>
      </c>
      <c r="D59" s="32"/>
      <c r="E59" s="32"/>
      <c r="F59" s="32"/>
      <c r="G59" s="35"/>
      <c r="H59" s="32"/>
      <c r="I59" s="32"/>
      <c r="J59" s="36"/>
      <c r="K59" s="36"/>
      <c r="L59" s="37"/>
      <c r="M59" s="34" t="str">
        <f aca="false">IF($D59="","",IF(OR($L59="Concluída",$L59="Cancelada"),"",IF($G59="","Sem prazo",IF($G59&lt;INT(Parâmetros!$C$4),"Atrasada",IF($G59&lt;=INT(Parâmetros!$C$4)+Parâmetros!$C$5,"Vence em breve","No prazo")))))</f>
        <v/>
      </c>
      <c r="N59" s="38" t="str">
        <f aca="false">IF($D59="","",IF($M59="Atrasada",INT(Parâmetros!$C$4)-$G59,""))</f>
        <v/>
      </c>
      <c r="O59" s="39" t="str">
        <f aca="false">IF($D59="","",IF(AND($L59="Concluída",$J59&lt;&gt;"",$K59&lt;&gt;""),$K59-$J59,""))</f>
        <v/>
      </c>
    </row>
    <row r="60" customFormat="false" ht="18" hidden="false" customHeight="true" outlineLevel="0" collapsed="false">
      <c r="A60" s="32"/>
      <c r="B60" s="33"/>
      <c r="C60" s="34" t="str">
        <f aca="false">IF($D60="","",IF($B60="","",IF($B60&gt;=8,"Alta",IF($B60&gt;=5,"Média","Baixa"))))</f>
        <v/>
      </c>
      <c r="D60" s="32"/>
      <c r="E60" s="32"/>
      <c r="F60" s="32"/>
      <c r="G60" s="35"/>
      <c r="H60" s="32"/>
      <c r="I60" s="32"/>
      <c r="J60" s="36"/>
      <c r="K60" s="36"/>
      <c r="L60" s="37"/>
      <c r="M60" s="34" t="str">
        <f aca="false">IF($D60="","",IF(OR($L60="Concluída",$L60="Cancelada"),"",IF($G60="","Sem prazo",IF($G60&lt;INT(Parâmetros!$C$4),"Atrasada",IF($G60&lt;=INT(Parâmetros!$C$4)+Parâmetros!$C$5,"Vence em breve","No prazo")))))</f>
        <v/>
      </c>
      <c r="N60" s="38" t="str">
        <f aca="false">IF($D60="","",IF($M60="Atrasada",INT(Parâmetros!$C$4)-$G60,""))</f>
        <v/>
      </c>
      <c r="O60" s="39" t="str">
        <f aca="false">IF($D60="","",IF(AND($L60="Concluída",$J60&lt;&gt;"",$K60&lt;&gt;""),$K60-$J60,""))</f>
        <v/>
      </c>
    </row>
    <row r="61" customFormat="false" ht="18" hidden="false" customHeight="true" outlineLevel="0" collapsed="false">
      <c r="A61" s="32"/>
      <c r="B61" s="33"/>
      <c r="C61" s="34" t="str">
        <f aca="false">IF($D61="","",IF($B61="","",IF($B61&gt;=8,"Alta",IF($B61&gt;=5,"Média","Baixa"))))</f>
        <v/>
      </c>
      <c r="D61" s="32"/>
      <c r="E61" s="32"/>
      <c r="F61" s="32"/>
      <c r="G61" s="35"/>
      <c r="H61" s="32"/>
      <c r="I61" s="32"/>
      <c r="J61" s="36"/>
      <c r="K61" s="36"/>
      <c r="L61" s="37"/>
      <c r="M61" s="34" t="str">
        <f aca="false">IF($D61="","",IF(OR($L61="Concluída",$L61="Cancelada"),"",IF($G61="","Sem prazo",IF($G61&lt;INT(Parâmetros!$C$4),"Atrasada",IF($G61&lt;=INT(Parâmetros!$C$4)+Parâmetros!$C$5,"Vence em breve","No prazo")))))</f>
        <v/>
      </c>
      <c r="N61" s="38" t="str">
        <f aca="false">IF($D61="","",IF($M61="Atrasada",INT(Parâmetros!$C$4)-$G61,""))</f>
        <v/>
      </c>
      <c r="O61" s="39" t="str">
        <f aca="false">IF($D61="","",IF(AND($L61="Concluída",$J61&lt;&gt;"",$K61&lt;&gt;""),$K61-$J61,""))</f>
        <v/>
      </c>
    </row>
    <row r="62" customFormat="false" ht="18" hidden="false" customHeight="true" outlineLevel="0" collapsed="false">
      <c r="A62" s="32"/>
      <c r="B62" s="33"/>
      <c r="C62" s="34" t="str">
        <f aca="false">IF($D62="","",IF($B62="","",IF($B62&gt;=8,"Alta",IF($B62&gt;=5,"Média","Baixa"))))</f>
        <v/>
      </c>
      <c r="D62" s="32"/>
      <c r="E62" s="32"/>
      <c r="F62" s="32"/>
      <c r="G62" s="35"/>
      <c r="H62" s="32"/>
      <c r="I62" s="32"/>
      <c r="J62" s="36"/>
      <c r="K62" s="36"/>
      <c r="L62" s="37"/>
      <c r="M62" s="34" t="str">
        <f aca="false">IF($D62="","",IF(OR($L62="Concluída",$L62="Cancelada"),"",IF($G62="","Sem prazo",IF($G62&lt;INT(Parâmetros!$C$4),"Atrasada",IF($G62&lt;=INT(Parâmetros!$C$4)+Parâmetros!$C$5,"Vence em breve","No prazo")))))</f>
        <v/>
      </c>
      <c r="N62" s="38" t="str">
        <f aca="false">IF($D62="","",IF($M62="Atrasada",INT(Parâmetros!$C$4)-$G62,""))</f>
        <v/>
      </c>
      <c r="O62" s="39" t="str">
        <f aca="false">IF($D62="","",IF(AND($L62="Concluída",$J62&lt;&gt;"",$K62&lt;&gt;""),$K62-$J62,""))</f>
        <v/>
      </c>
    </row>
    <row r="63" customFormat="false" ht="18" hidden="false" customHeight="true" outlineLevel="0" collapsed="false">
      <c r="A63" s="32"/>
      <c r="B63" s="33"/>
      <c r="C63" s="34" t="str">
        <f aca="false">IF($D63="","",IF($B63="","",IF($B63&gt;=8,"Alta",IF($B63&gt;=5,"Média","Baixa"))))</f>
        <v/>
      </c>
      <c r="D63" s="32"/>
      <c r="E63" s="32"/>
      <c r="F63" s="32"/>
      <c r="G63" s="35"/>
      <c r="H63" s="32"/>
      <c r="I63" s="32"/>
      <c r="J63" s="36"/>
      <c r="K63" s="36"/>
      <c r="L63" s="37"/>
      <c r="M63" s="34" t="str">
        <f aca="false">IF($D63="","",IF(OR($L63="Concluída",$L63="Cancelada"),"",IF($G63="","Sem prazo",IF($G63&lt;INT(Parâmetros!$C$4),"Atrasada",IF($G63&lt;=INT(Parâmetros!$C$4)+Parâmetros!$C$5,"Vence em breve","No prazo")))))</f>
        <v/>
      </c>
      <c r="N63" s="38" t="str">
        <f aca="false">IF($D63="","",IF($M63="Atrasada",INT(Parâmetros!$C$4)-$G63,""))</f>
        <v/>
      </c>
      <c r="O63" s="39" t="str">
        <f aca="false">IF($D63="","",IF(AND($L63="Concluída",$J63&lt;&gt;"",$K63&lt;&gt;""),$K63-$J63,""))</f>
        <v/>
      </c>
    </row>
    <row r="64" customFormat="false" ht="18" hidden="false" customHeight="true" outlineLevel="0" collapsed="false">
      <c r="A64" s="32"/>
      <c r="B64" s="33"/>
      <c r="C64" s="34" t="str">
        <f aca="false">IF($D64="","",IF($B64="","",IF($B64&gt;=8,"Alta",IF($B64&gt;=5,"Média","Baixa"))))</f>
        <v/>
      </c>
      <c r="D64" s="32"/>
      <c r="E64" s="32"/>
      <c r="F64" s="32"/>
      <c r="G64" s="35"/>
      <c r="H64" s="32"/>
      <c r="I64" s="32"/>
      <c r="J64" s="36"/>
      <c r="K64" s="36"/>
      <c r="L64" s="37"/>
      <c r="M64" s="34" t="str">
        <f aca="false">IF($D64="","",IF(OR($L64="Concluída",$L64="Cancelada"),"",IF($G64="","Sem prazo",IF($G64&lt;INT(Parâmetros!$C$4),"Atrasada",IF($G64&lt;=INT(Parâmetros!$C$4)+Parâmetros!$C$5,"Vence em breve","No prazo")))))</f>
        <v/>
      </c>
      <c r="N64" s="38" t="str">
        <f aca="false">IF($D64="","",IF($M64="Atrasada",INT(Parâmetros!$C$4)-$G64,""))</f>
        <v/>
      </c>
      <c r="O64" s="39" t="str">
        <f aca="false">IF($D64="","",IF(AND($L64="Concluída",$J64&lt;&gt;"",$K64&lt;&gt;""),$K64-$J64,""))</f>
        <v/>
      </c>
    </row>
    <row r="65" customFormat="false" ht="18" hidden="false" customHeight="true" outlineLevel="0" collapsed="false">
      <c r="A65" s="32"/>
      <c r="B65" s="33"/>
      <c r="C65" s="34" t="str">
        <f aca="false">IF($D65="","",IF($B65="","",IF($B65&gt;=8,"Alta",IF($B65&gt;=5,"Média","Baixa"))))</f>
        <v/>
      </c>
      <c r="D65" s="32"/>
      <c r="E65" s="32"/>
      <c r="F65" s="32"/>
      <c r="G65" s="35"/>
      <c r="H65" s="32"/>
      <c r="I65" s="32"/>
      <c r="J65" s="36"/>
      <c r="K65" s="36"/>
      <c r="L65" s="37"/>
      <c r="M65" s="34" t="str">
        <f aca="false">IF($D65="","",IF(OR($L65="Concluída",$L65="Cancelada"),"",IF($G65="","Sem prazo",IF($G65&lt;INT(Parâmetros!$C$4),"Atrasada",IF($G65&lt;=INT(Parâmetros!$C$4)+Parâmetros!$C$5,"Vence em breve","No prazo")))))</f>
        <v/>
      </c>
      <c r="N65" s="38" t="str">
        <f aca="false">IF($D65="","",IF($M65="Atrasada",INT(Parâmetros!$C$4)-$G65,""))</f>
        <v/>
      </c>
      <c r="O65" s="39" t="str">
        <f aca="false">IF($D65="","",IF(AND($L65="Concluída",$J65&lt;&gt;"",$K65&lt;&gt;""),$K65-$J65,""))</f>
        <v/>
      </c>
    </row>
    <row r="66" customFormat="false" ht="18" hidden="false" customHeight="true" outlineLevel="0" collapsed="false">
      <c r="A66" s="32"/>
      <c r="B66" s="33"/>
      <c r="C66" s="34" t="str">
        <f aca="false">IF($D66="","",IF($B66="","",IF($B66&gt;=8,"Alta",IF($B66&gt;=5,"Média","Baixa"))))</f>
        <v/>
      </c>
      <c r="D66" s="32"/>
      <c r="E66" s="32"/>
      <c r="F66" s="32"/>
      <c r="G66" s="35"/>
      <c r="H66" s="32"/>
      <c r="I66" s="32"/>
      <c r="J66" s="36"/>
      <c r="K66" s="36"/>
      <c r="L66" s="37"/>
      <c r="M66" s="34" t="str">
        <f aca="false">IF($D66="","",IF(OR($L66="Concluída",$L66="Cancelada"),"",IF($G66="","Sem prazo",IF($G66&lt;INT(Parâmetros!$C$4),"Atrasada",IF($G66&lt;=INT(Parâmetros!$C$4)+Parâmetros!$C$5,"Vence em breve","No prazo")))))</f>
        <v/>
      </c>
      <c r="N66" s="38" t="str">
        <f aca="false">IF($D66="","",IF($M66="Atrasada",INT(Parâmetros!$C$4)-$G66,""))</f>
        <v/>
      </c>
      <c r="O66" s="39" t="str">
        <f aca="false">IF($D66="","",IF(AND($L66="Concluída",$J66&lt;&gt;"",$K66&lt;&gt;""),$K66-$J66,""))</f>
        <v/>
      </c>
    </row>
    <row r="67" customFormat="false" ht="18" hidden="false" customHeight="true" outlineLevel="0" collapsed="false">
      <c r="A67" s="32"/>
      <c r="B67" s="33"/>
      <c r="C67" s="34" t="str">
        <f aca="false">IF($D67="","",IF($B67="","",IF($B67&gt;=8,"Alta",IF($B67&gt;=5,"Média","Baixa"))))</f>
        <v/>
      </c>
      <c r="D67" s="32"/>
      <c r="E67" s="32"/>
      <c r="F67" s="32"/>
      <c r="G67" s="35"/>
      <c r="H67" s="32"/>
      <c r="I67" s="32"/>
      <c r="J67" s="36"/>
      <c r="K67" s="36"/>
      <c r="L67" s="37"/>
      <c r="M67" s="34" t="str">
        <f aca="false">IF($D67="","",IF(OR($L67="Concluída",$L67="Cancelada"),"",IF($G67="","Sem prazo",IF($G67&lt;INT(Parâmetros!$C$4),"Atrasada",IF($G67&lt;=INT(Parâmetros!$C$4)+Parâmetros!$C$5,"Vence em breve","No prazo")))))</f>
        <v/>
      </c>
      <c r="N67" s="38" t="str">
        <f aca="false">IF($D67="","",IF($M67="Atrasada",INT(Parâmetros!$C$4)-$G67,""))</f>
        <v/>
      </c>
      <c r="O67" s="39" t="str">
        <f aca="false">IF($D67="","",IF(AND($L67="Concluída",$J67&lt;&gt;"",$K67&lt;&gt;""),$K67-$J67,""))</f>
        <v/>
      </c>
    </row>
    <row r="68" customFormat="false" ht="18" hidden="false" customHeight="true" outlineLevel="0" collapsed="false">
      <c r="A68" s="32"/>
      <c r="B68" s="33"/>
      <c r="C68" s="34" t="str">
        <f aca="false">IF($D68="","",IF($B68="","",IF($B68&gt;=8,"Alta",IF($B68&gt;=5,"Média","Baixa"))))</f>
        <v/>
      </c>
      <c r="D68" s="32"/>
      <c r="E68" s="32"/>
      <c r="F68" s="32"/>
      <c r="G68" s="35"/>
      <c r="H68" s="32"/>
      <c r="I68" s="32"/>
      <c r="J68" s="36"/>
      <c r="K68" s="36"/>
      <c r="L68" s="37"/>
      <c r="M68" s="34" t="str">
        <f aca="false">IF($D68="","",IF(OR($L68="Concluída",$L68="Cancelada"),"",IF($G68="","Sem prazo",IF($G68&lt;INT(Parâmetros!$C$4),"Atrasada",IF($G68&lt;=INT(Parâmetros!$C$4)+Parâmetros!$C$5,"Vence em breve","No prazo")))))</f>
        <v/>
      </c>
      <c r="N68" s="38" t="str">
        <f aca="false">IF($D68="","",IF($M68="Atrasada",INT(Parâmetros!$C$4)-$G68,""))</f>
        <v/>
      </c>
      <c r="O68" s="39" t="str">
        <f aca="false">IF($D68="","",IF(AND($L68="Concluída",$J68&lt;&gt;"",$K68&lt;&gt;""),$K68-$J68,""))</f>
        <v/>
      </c>
    </row>
    <row r="69" customFormat="false" ht="18" hidden="false" customHeight="true" outlineLevel="0" collapsed="false">
      <c r="A69" s="32"/>
      <c r="B69" s="33"/>
      <c r="C69" s="34" t="str">
        <f aca="false">IF($D69="","",IF($B69="","",IF($B69&gt;=8,"Alta",IF($B69&gt;=5,"Média","Baixa"))))</f>
        <v/>
      </c>
      <c r="D69" s="32"/>
      <c r="E69" s="32"/>
      <c r="F69" s="32"/>
      <c r="G69" s="35"/>
      <c r="H69" s="32"/>
      <c r="I69" s="32"/>
      <c r="J69" s="36"/>
      <c r="K69" s="36"/>
      <c r="L69" s="37"/>
      <c r="M69" s="34" t="str">
        <f aca="false">IF($D69="","",IF(OR($L69="Concluída",$L69="Cancelada"),"",IF($G69="","Sem prazo",IF($G69&lt;INT(Parâmetros!$C$4),"Atrasada",IF($G69&lt;=INT(Parâmetros!$C$4)+Parâmetros!$C$5,"Vence em breve","No prazo")))))</f>
        <v/>
      </c>
      <c r="N69" s="38" t="str">
        <f aca="false">IF($D69="","",IF($M69="Atrasada",INT(Parâmetros!$C$4)-$G69,""))</f>
        <v/>
      </c>
      <c r="O69" s="39" t="str">
        <f aca="false">IF($D69="","",IF(AND($L69="Concluída",$J69&lt;&gt;"",$K69&lt;&gt;""),$K69-$J69,""))</f>
        <v/>
      </c>
    </row>
    <row r="70" customFormat="false" ht="18" hidden="false" customHeight="true" outlineLevel="0" collapsed="false">
      <c r="A70" s="32"/>
      <c r="B70" s="33"/>
      <c r="C70" s="34" t="str">
        <f aca="false">IF($D70="","",IF($B70="","",IF($B70&gt;=8,"Alta",IF($B70&gt;=5,"Média","Baixa"))))</f>
        <v/>
      </c>
      <c r="D70" s="32"/>
      <c r="E70" s="32"/>
      <c r="F70" s="32"/>
      <c r="G70" s="35"/>
      <c r="H70" s="32"/>
      <c r="I70" s="32"/>
      <c r="J70" s="36"/>
      <c r="K70" s="36"/>
      <c r="L70" s="37"/>
      <c r="M70" s="34" t="str">
        <f aca="false">IF($D70="","",IF(OR($L70="Concluída",$L70="Cancelada"),"",IF($G70="","Sem prazo",IF($G70&lt;INT(Parâmetros!$C$4),"Atrasada",IF($G70&lt;=INT(Parâmetros!$C$4)+Parâmetros!$C$5,"Vence em breve","No prazo")))))</f>
        <v/>
      </c>
      <c r="N70" s="38" t="str">
        <f aca="false">IF($D70="","",IF($M70="Atrasada",INT(Parâmetros!$C$4)-$G70,""))</f>
        <v/>
      </c>
      <c r="O70" s="39" t="str">
        <f aca="false">IF($D70="","",IF(AND($L70="Concluída",$J70&lt;&gt;"",$K70&lt;&gt;""),$K70-$J70,""))</f>
        <v/>
      </c>
    </row>
    <row r="71" customFormat="false" ht="18" hidden="false" customHeight="true" outlineLevel="0" collapsed="false">
      <c r="A71" s="32"/>
      <c r="B71" s="33"/>
      <c r="C71" s="34" t="str">
        <f aca="false">IF($D71="","",IF($B71="","",IF($B71&gt;=8,"Alta",IF($B71&gt;=5,"Média","Baixa"))))</f>
        <v/>
      </c>
      <c r="D71" s="32"/>
      <c r="E71" s="32"/>
      <c r="F71" s="32"/>
      <c r="G71" s="35"/>
      <c r="H71" s="32"/>
      <c r="I71" s="32"/>
      <c r="J71" s="36"/>
      <c r="K71" s="36"/>
      <c r="L71" s="37"/>
      <c r="M71" s="34" t="str">
        <f aca="false">IF($D71="","",IF(OR($L71="Concluída",$L71="Cancelada"),"",IF($G71="","Sem prazo",IF($G71&lt;INT(Parâmetros!$C$4),"Atrasada",IF($G71&lt;=INT(Parâmetros!$C$4)+Parâmetros!$C$5,"Vence em breve","No prazo")))))</f>
        <v/>
      </c>
      <c r="N71" s="38" t="str">
        <f aca="false">IF($D71="","",IF($M71="Atrasada",INT(Parâmetros!$C$4)-$G71,""))</f>
        <v/>
      </c>
      <c r="O71" s="39" t="str">
        <f aca="false">IF($D71="","",IF(AND($L71="Concluída",$J71&lt;&gt;"",$K71&lt;&gt;""),$K71-$J71,""))</f>
        <v/>
      </c>
    </row>
    <row r="72" customFormat="false" ht="18" hidden="false" customHeight="true" outlineLevel="0" collapsed="false">
      <c r="A72" s="32"/>
      <c r="B72" s="33"/>
      <c r="C72" s="34" t="str">
        <f aca="false">IF($D72="","",IF($B72="","",IF($B72&gt;=8,"Alta",IF($B72&gt;=5,"Média","Baixa"))))</f>
        <v/>
      </c>
      <c r="D72" s="32"/>
      <c r="E72" s="32"/>
      <c r="F72" s="32"/>
      <c r="G72" s="35"/>
      <c r="H72" s="32"/>
      <c r="I72" s="32"/>
      <c r="J72" s="36"/>
      <c r="K72" s="36"/>
      <c r="L72" s="37"/>
      <c r="M72" s="34" t="str">
        <f aca="false">IF($D72="","",IF(OR($L72="Concluída",$L72="Cancelada"),"",IF($G72="","Sem prazo",IF($G72&lt;INT(Parâmetros!$C$4),"Atrasada",IF($G72&lt;=INT(Parâmetros!$C$4)+Parâmetros!$C$5,"Vence em breve","No prazo")))))</f>
        <v/>
      </c>
      <c r="N72" s="38" t="str">
        <f aca="false">IF($D72="","",IF($M72="Atrasada",INT(Parâmetros!$C$4)-$G72,""))</f>
        <v/>
      </c>
      <c r="O72" s="39" t="str">
        <f aca="false">IF($D72="","",IF(AND($L72="Concluída",$J72&lt;&gt;"",$K72&lt;&gt;""),$K72-$J72,""))</f>
        <v/>
      </c>
    </row>
    <row r="73" customFormat="false" ht="18" hidden="false" customHeight="true" outlineLevel="0" collapsed="false">
      <c r="A73" s="32"/>
      <c r="B73" s="33"/>
      <c r="C73" s="34" t="str">
        <f aca="false">IF($D73="","",IF($B73="","",IF($B73&gt;=8,"Alta",IF($B73&gt;=5,"Média","Baixa"))))</f>
        <v/>
      </c>
      <c r="D73" s="32"/>
      <c r="E73" s="32"/>
      <c r="F73" s="32"/>
      <c r="G73" s="35"/>
      <c r="H73" s="32"/>
      <c r="I73" s="32"/>
      <c r="J73" s="36"/>
      <c r="K73" s="36"/>
      <c r="L73" s="37"/>
      <c r="M73" s="34" t="str">
        <f aca="false">IF($D73="","",IF(OR($L73="Concluída",$L73="Cancelada"),"",IF($G73="","Sem prazo",IF($G73&lt;INT(Parâmetros!$C$4),"Atrasada",IF($G73&lt;=INT(Parâmetros!$C$4)+Parâmetros!$C$5,"Vence em breve","No prazo")))))</f>
        <v/>
      </c>
      <c r="N73" s="38" t="str">
        <f aca="false">IF($D73="","",IF($M73="Atrasada",INT(Parâmetros!$C$4)-$G73,""))</f>
        <v/>
      </c>
      <c r="O73" s="39" t="str">
        <f aca="false">IF($D73="","",IF(AND($L73="Concluída",$J73&lt;&gt;"",$K73&lt;&gt;""),$K73-$J73,""))</f>
        <v/>
      </c>
    </row>
    <row r="74" customFormat="false" ht="18" hidden="false" customHeight="true" outlineLevel="0" collapsed="false">
      <c r="A74" s="32"/>
      <c r="B74" s="33"/>
      <c r="C74" s="34" t="str">
        <f aca="false">IF($D74="","",IF($B74="","",IF($B74&gt;=8,"Alta",IF($B74&gt;=5,"Média","Baixa"))))</f>
        <v/>
      </c>
      <c r="D74" s="32"/>
      <c r="E74" s="32"/>
      <c r="F74" s="32"/>
      <c r="G74" s="35"/>
      <c r="H74" s="32"/>
      <c r="I74" s="32"/>
      <c r="J74" s="36"/>
      <c r="K74" s="36"/>
      <c r="L74" s="37"/>
      <c r="M74" s="34" t="str">
        <f aca="false">IF($D74="","",IF(OR($L74="Concluída",$L74="Cancelada"),"",IF($G74="","Sem prazo",IF($G74&lt;INT(Parâmetros!$C$4),"Atrasada",IF($G74&lt;=INT(Parâmetros!$C$4)+Parâmetros!$C$5,"Vence em breve","No prazo")))))</f>
        <v/>
      </c>
      <c r="N74" s="38" t="str">
        <f aca="false">IF($D74="","",IF($M74="Atrasada",INT(Parâmetros!$C$4)-$G74,""))</f>
        <v/>
      </c>
      <c r="O74" s="39" t="str">
        <f aca="false">IF($D74="","",IF(AND($L74="Concluída",$J74&lt;&gt;"",$K74&lt;&gt;""),$K74-$J74,""))</f>
        <v/>
      </c>
    </row>
    <row r="75" customFormat="false" ht="18" hidden="false" customHeight="true" outlineLevel="0" collapsed="false">
      <c r="A75" s="32"/>
      <c r="B75" s="33"/>
      <c r="C75" s="34" t="str">
        <f aca="false">IF($D75="","",IF($B75="","",IF($B75&gt;=8,"Alta",IF($B75&gt;=5,"Média","Baixa"))))</f>
        <v/>
      </c>
      <c r="D75" s="32"/>
      <c r="E75" s="32"/>
      <c r="F75" s="32"/>
      <c r="G75" s="35"/>
      <c r="H75" s="32"/>
      <c r="I75" s="32"/>
      <c r="J75" s="36"/>
      <c r="K75" s="36"/>
      <c r="L75" s="37"/>
      <c r="M75" s="34" t="str">
        <f aca="false">IF($D75="","",IF(OR($L75="Concluída",$L75="Cancelada"),"",IF($G75="","Sem prazo",IF($G75&lt;INT(Parâmetros!$C$4),"Atrasada",IF($G75&lt;=INT(Parâmetros!$C$4)+Parâmetros!$C$5,"Vence em breve","No prazo")))))</f>
        <v/>
      </c>
      <c r="N75" s="38" t="str">
        <f aca="false">IF($D75="","",IF($M75="Atrasada",INT(Parâmetros!$C$4)-$G75,""))</f>
        <v/>
      </c>
      <c r="O75" s="39" t="str">
        <f aca="false">IF($D75="","",IF(AND($L75="Concluída",$J75&lt;&gt;"",$K75&lt;&gt;""),$K75-$J75,""))</f>
        <v/>
      </c>
    </row>
    <row r="76" customFormat="false" ht="18" hidden="false" customHeight="true" outlineLevel="0" collapsed="false">
      <c r="A76" s="32"/>
      <c r="B76" s="33"/>
      <c r="C76" s="34" t="str">
        <f aca="false">IF($D76="","",IF($B76="","",IF($B76&gt;=8,"Alta",IF($B76&gt;=5,"Média","Baixa"))))</f>
        <v/>
      </c>
      <c r="D76" s="32"/>
      <c r="E76" s="32"/>
      <c r="F76" s="32"/>
      <c r="G76" s="35"/>
      <c r="H76" s="32"/>
      <c r="I76" s="32"/>
      <c r="J76" s="36"/>
      <c r="K76" s="36"/>
      <c r="L76" s="37"/>
      <c r="M76" s="34" t="str">
        <f aca="false">IF($D76="","",IF(OR($L76="Concluída",$L76="Cancelada"),"",IF($G76="","Sem prazo",IF($G76&lt;INT(Parâmetros!$C$4),"Atrasada",IF($G76&lt;=INT(Parâmetros!$C$4)+Parâmetros!$C$5,"Vence em breve","No prazo")))))</f>
        <v/>
      </c>
      <c r="N76" s="38" t="str">
        <f aca="false">IF($D76="","",IF($M76="Atrasada",INT(Parâmetros!$C$4)-$G76,""))</f>
        <v/>
      </c>
      <c r="O76" s="39" t="str">
        <f aca="false">IF($D76="","",IF(AND($L76="Concluída",$J76&lt;&gt;"",$K76&lt;&gt;""),$K76-$J76,""))</f>
        <v/>
      </c>
    </row>
    <row r="77" customFormat="false" ht="18" hidden="false" customHeight="true" outlineLevel="0" collapsed="false">
      <c r="A77" s="32"/>
      <c r="B77" s="33"/>
      <c r="C77" s="34" t="str">
        <f aca="false">IF($D77="","",IF($B77="","",IF($B77&gt;=8,"Alta",IF($B77&gt;=5,"Média","Baixa"))))</f>
        <v/>
      </c>
      <c r="D77" s="32"/>
      <c r="E77" s="32"/>
      <c r="F77" s="32"/>
      <c r="G77" s="35"/>
      <c r="H77" s="32"/>
      <c r="I77" s="32"/>
      <c r="J77" s="36"/>
      <c r="K77" s="36"/>
      <c r="L77" s="37"/>
      <c r="M77" s="34" t="str">
        <f aca="false">IF($D77="","",IF(OR($L77="Concluída",$L77="Cancelada"),"",IF($G77="","Sem prazo",IF($G77&lt;INT(Parâmetros!$C$4),"Atrasada",IF($G77&lt;=INT(Parâmetros!$C$4)+Parâmetros!$C$5,"Vence em breve","No prazo")))))</f>
        <v/>
      </c>
      <c r="N77" s="38" t="str">
        <f aca="false">IF($D77="","",IF($M77="Atrasada",INT(Parâmetros!$C$4)-$G77,""))</f>
        <v/>
      </c>
      <c r="O77" s="39" t="str">
        <f aca="false">IF($D77="","",IF(AND($L77="Concluída",$J77&lt;&gt;"",$K77&lt;&gt;""),$K77-$J77,""))</f>
        <v/>
      </c>
    </row>
    <row r="78" customFormat="false" ht="18" hidden="false" customHeight="true" outlineLevel="0" collapsed="false">
      <c r="A78" s="32"/>
      <c r="B78" s="33"/>
      <c r="C78" s="34" t="str">
        <f aca="false">IF($D78="","",IF($B78="","",IF($B78&gt;=8,"Alta",IF($B78&gt;=5,"Média","Baixa"))))</f>
        <v/>
      </c>
      <c r="D78" s="32"/>
      <c r="E78" s="32"/>
      <c r="F78" s="32"/>
      <c r="G78" s="35"/>
      <c r="H78" s="32"/>
      <c r="I78" s="32"/>
      <c r="J78" s="36"/>
      <c r="K78" s="36"/>
      <c r="L78" s="37"/>
      <c r="M78" s="34" t="str">
        <f aca="false">IF($D78="","",IF(OR($L78="Concluída",$L78="Cancelada"),"",IF($G78="","Sem prazo",IF($G78&lt;INT(Parâmetros!$C$4),"Atrasada",IF($G78&lt;=INT(Parâmetros!$C$4)+Parâmetros!$C$5,"Vence em breve","No prazo")))))</f>
        <v/>
      </c>
      <c r="N78" s="38" t="str">
        <f aca="false">IF($D78="","",IF($M78="Atrasada",INT(Parâmetros!$C$4)-$G78,""))</f>
        <v/>
      </c>
      <c r="O78" s="39" t="str">
        <f aca="false">IF($D78="","",IF(AND($L78="Concluída",$J78&lt;&gt;"",$K78&lt;&gt;""),$K78-$J78,""))</f>
        <v/>
      </c>
    </row>
    <row r="79" customFormat="false" ht="18" hidden="false" customHeight="true" outlineLevel="0" collapsed="false">
      <c r="A79" s="32"/>
      <c r="B79" s="33"/>
      <c r="C79" s="34" t="str">
        <f aca="false">IF($D79="","",IF($B79="","",IF($B79&gt;=8,"Alta",IF($B79&gt;=5,"Média","Baixa"))))</f>
        <v/>
      </c>
      <c r="D79" s="32"/>
      <c r="E79" s="32"/>
      <c r="F79" s="32"/>
      <c r="G79" s="35"/>
      <c r="H79" s="32"/>
      <c r="I79" s="32"/>
      <c r="J79" s="36"/>
      <c r="K79" s="36"/>
      <c r="L79" s="37"/>
      <c r="M79" s="34" t="str">
        <f aca="false">IF($D79="","",IF(OR($L79="Concluída",$L79="Cancelada"),"",IF($G79="","Sem prazo",IF($G79&lt;INT(Parâmetros!$C$4),"Atrasada",IF($G79&lt;=INT(Parâmetros!$C$4)+Parâmetros!$C$5,"Vence em breve","No prazo")))))</f>
        <v/>
      </c>
      <c r="N79" s="38" t="str">
        <f aca="false">IF($D79="","",IF($M79="Atrasada",INT(Parâmetros!$C$4)-$G79,""))</f>
        <v/>
      </c>
      <c r="O79" s="39" t="str">
        <f aca="false">IF($D79="","",IF(AND($L79="Concluída",$J79&lt;&gt;"",$K79&lt;&gt;""),$K79-$J79,""))</f>
        <v/>
      </c>
    </row>
    <row r="80" customFormat="false" ht="18" hidden="false" customHeight="true" outlineLevel="0" collapsed="false">
      <c r="A80" s="32"/>
      <c r="B80" s="33"/>
      <c r="C80" s="34" t="str">
        <f aca="false">IF($D80="","",IF($B80="","",IF($B80&gt;=8,"Alta",IF($B80&gt;=5,"Média","Baixa"))))</f>
        <v/>
      </c>
      <c r="D80" s="32"/>
      <c r="E80" s="32"/>
      <c r="F80" s="32"/>
      <c r="G80" s="35"/>
      <c r="H80" s="32"/>
      <c r="I80" s="32"/>
      <c r="J80" s="36"/>
      <c r="K80" s="36"/>
      <c r="L80" s="37"/>
      <c r="M80" s="34" t="str">
        <f aca="false">IF($D80="","",IF(OR($L80="Concluída",$L80="Cancelada"),"",IF($G80="","Sem prazo",IF($G80&lt;INT(Parâmetros!$C$4),"Atrasada",IF($G80&lt;=INT(Parâmetros!$C$4)+Parâmetros!$C$5,"Vence em breve","No prazo")))))</f>
        <v/>
      </c>
      <c r="N80" s="38" t="str">
        <f aca="false">IF($D80="","",IF($M80="Atrasada",INT(Parâmetros!$C$4)-$G80,""))</f>
        <v/>
      </c>
      <c r="O80" s="39" t="str">
        <f aca="false">IF($D80="","",IF(AND($L80="Concluída",$J80&lt;&gt;"",$K80&lt;&gt;""),$K80-$J80,""))</f>
        <v/>
      </c>
    </row>
    <row r="81" customFormat="false" ht="18" hidden="false" customHeight="true" outlineLevel="0" collapsed="false">
      <c r="A81" s="32"/>
      <c r="B81" s="33"/>
      <c r="C81" s="34" t="str">
        <f aca="false">IF($D81="","",IF($B81="","",IF($B81&gt;=8,"Alta",IF($B81&gt;=5,"Média","Baixa"))))</f>
        <v/>
      </c>
      <c r="D81" s="32"/>
      <c r="E81" s="32"/>
      <c r="F81" s="32"/>
      <c r="G81" s="35"/>
      <c r="H81" s="32"/>
      <c r="I81" s="32"/>
      <c r="J81" s="36"/>
      <c r="K81" s="36"/>
      <c r="L81" s="37"/>
      <c r="M81" s="34" t="str">
        <f aca="false">IF($D81="","",IF(OR($L81="Concluída",$L81="Cancelada"),"",IF($G81="","Sem prazo",IF($G81&lt;INT(Parâmetros!$C$4),"Atrasada",IF($G81&lt;=INT(Parâmetros!$C$4)+Parâmetros!$C$5,"Vence em breve","No prazo")))))</f>
        <v/>
      </c>
      <c r="N81" s="38" t="str">
        <f aca="false">IF($D81="","",IF($M81="Atrasada",INT(Parâmetros!$C$4)-$G81,""))</f>
        <v/>
      </c>
      <c r="O81" s="39" t="str">
        <f aca="false">IF($D81="","",IF(AND($L81="Concluída",$J81&lt;&gt;"",$K81&lt;&gt;""),$K81-$J81,""))</f>
        <v/>
      </c>
    </row>
    <row r="82" customFormat="false" ht="18" hidden="false" customHeight="true" outlineLevel="0" collapsed="false">
      <c r="A82" s="32"/>
      <c r="B82" s="33"/>
      <c r="C82" s="34" t="str">
        <f aca="false">IF($D82="","",IF($B82="","",IF($B82&gt;=8,"Alta",IF($B82&gt;=5,"Média","Baixa"))))</f>
        <v/>
      </c>
      <c r="D82" s="32"/>
      <c r="E82" s="32"/>
      <c r="F82" s="32"/>
      <c r="G82" s="35"/>
      <c r="H82" s="32"/>
      <c r="I82" s="32"/>
      <c r="J82" s="36"/>
      <c r="K82" s="36"/>
      <c r="L82" s="37"/>
      <c r="M82" s="34" t="str">
        <f aca="false">IF($D82="","",IF(OR($L82="Concluída",$L82="Cancelada"),"",IF($G82="","Sem prazo",IF($G82&lt;INT(Parâmetros!$C$4),"Atrasada",IF($G82&lt;=INT(Parâmetros!$C$4)+Parâmetros!$C$5,"Vence em breve","No prazo")))))</f>
        <v/>
      </c>
      <c r="N82" s="38" t="str">
        <f aca="false">IF($D82="","",IF($M82="Atrasada",INT(Parâmetros!$C$4)-$G82,""))</f>
        <v/>
      </c>
      <c r="O82" s="39" t="str">
        <f aca="false">IF($D82="","",IF(AND($L82="Concluída",$J82&lt;&gt;"",$K82&lt;&gt;""),$K82-$J82,""))</f>
        <v/>
      </c>
    </row>
    <row r="83" customFormat="false" ht="18" hidden="false" customHeight="true" outlineLevel="0" collapsed="false">
      <c r="A83" s="32"/>
      <c r="B83" s="33"/>
      <c r="C83" s="34" t="str">
        <f aca="false">IF($D83="","",IF($B83="","",IF($B83&gt;=8,"Alta",IF($B83&gt;=5,"Média","Baixa"))))</f>
        <v/>
      </c>
      <c r="D83" s="32"/>
      <c r="E83" s="32"/>
      <c r="F83" s="32"/>
      <c r="G83" s="35"/>
      <c r="H83" s="32"/>
      <c r="I83" s="32"/>
      <c r="J83" s="36"/>
      <c r="K83" s="36"/>
      <c r="L83" s="37"/>
      <c r="M83" s="34" t="str">
        <f aca="false">IF($D83="","",IF(OR($L83="Concluída",$L83="Cancelada"),"",IF($G83="","Sem prazo",IF($G83&lt;INT(Parâmetros!$C$4),"Atrasada",IF($G83&lt;=INT(Parâmetros!$C$4)+Parâmetros!$C$5,"Vence em breve","No prazo")))))</f>
        <v/>
      </c>
      <c r="N83" s="38" t="str">
        <f aca="false">IF($D83="","",IF($M83="Atrasada",INT(Parâmetros!$C$4)-$G83,""))</f>
        <v/>
      </c>
      <c r="O83" s="39" t="str">
        <f aca="false">IF($D83="","",IF(AND($L83="Concluída",$J83&lt;&gt;"",$K83&lt;&gt;""),$K83-$J83,""))</f>
        <v/>
      </c>
    </row>
    <row r="84" customFormat="false" ht="18" hidden="false" customHeight="true" outlineLevel="0" collapsed="false">
      <c r="A84" s="32"/>
      <c r="B84" s="33"/>
      <c r="C84" s="34" t="str">
        <f aca="false">IF($D84="","",IF($B84="","",IF($B84&gt;=8,"Alta",IF($B84&gt;=5,"Média","Baixa"))))</f>
        <v/>
      </c>
      <c r="D84" s="32"/>
      <c r="E84" s="32"/>
      <c r="F84" s="32"/>
      <c r="G84" s="35"/>
      <c r="H84" s="32"/>
      <c r="I84" s="32"/>
      <c r="J84" s="36"/>
      <c r="K84" s="36"/>
      <c r="L84" s="37"/>
      <c r="M84" s="34" t="str">
        <f aca="false">IF($D84="","",IF(OR($L84="Concluída",$L84="Cancelada"),"",IF($G84="","Sem prazo",IF($G84&lt;INT(Parâmetros!$C$4),"Atrasada",IF($G84&lt;=INT(Parâmetros!$C$4)+Parâmetros!$C$5,"Vence em breve","No prazo")))))</f>
        <v/>
      </c>
      <c r="N84" s="38" t="str">
        <f aca="false">IF($D84="","",IF($M84="Atrasada",INT(Parâmetros!$C$4)-$G84,""))</f>
        <v/>
      </c>
      <c r="O84" s="39" t="str">
        <f aca="false">IF($D84="","",IF(AND($L84="Concluída",$J84&lt;&gt;"",$K84&lt;&gt;""),$K84-$J84,""))</f>
        <v/>
      </c>
    </row>
    <row r="85" customFormat="false" ht="18" hidden="false" customHeight="true" outlineLevel="0" collapsed="false">
      <c r="A85" s="32"/>
      <c r="B85" s="33"/>
      <c r="C85" s="34" t="str">
        <f aca="false">IF($D85="","",IF($B85="","",IF($B85&gt;=8,"Alta",IF($B85&gt;=5,"Média","Baixa"))))</f>
        <v/>
      </c>
      <c r="D85" s="32"/>
      <c r="E85" s="32"/>
      <c r="F85" s="32"/>
      <c r="G85" s="35"/>
      <c r="H85" s="32"/>
      <c r="I85" s="32"/>
      <c r="J85" s="36"/>
      <c r="K85" s="36"/>
      <c r="L85" s="37"/>
      <c r="M85" s="34" t="str">
        <f aca="false">IF($D85="","",IF(OR($L85="Concluída",$L85="Cancelada"),"",IF($G85="","Sem prazo",IF($G85&lt;INT(Parâmetros!$C$4),"Atrasada",IF($G85&lt;=INT(Parâmetros!$C$4)+Parâmetros!$C$5,"Vence em breve","No prazo")))))</f>
        <v/>
      </c>
      <c r="N85" s="38" t="str">
        <f aca="false">IF($D85="","",IF($M85="Atrasada",INT(Parâmetros!$C$4)-$G85,""))</f>
        <v/>
      </c>
      <c r="O85" s="39" t="str">
        <f aca="false">IF($D85="","",IF(AND($L85="Concluída",$J85&lt;&gt;"",$K85&lt;&gt;""),$K85-$J85,""))</f>
        <v/>
      </c>
    </row>
    <row r="86" customFormat="false" ht="18" hidden="false" customHeight="true" outlineLevel="0" collapsed="false">
      <c r="A86" s="32"/>
      <c r="B86" s="33"/>
      <c r="C86" s="34" t="str">
        <f aca="false">IF($D86="","",IF($B86="","",IF($B86&gt;=8,"Alta",IF($B86&gt;=5,"Média","Baixa"))))</f>
        <v/>
      </c>
      <c r="D86" s="32"/>
      <c r="E86" s="32"/>
      <c r="F86" s="32"/>
      <c r="G86" s="35"/>
      <c r="H86" s="32"/>
      <c r="I86" s="32"/>
      <c r="J86" s="36"/>
      <c r="K86" s="36"/>
      <c r="L86" s="37"/>
      <c r="M86" s="34" t="str">
        <f aca="false">IF($D86="","",IF(OR($L86="Concluída",$L86="Cancelada"),"",IF($G86="","Sem prazo",IF($G86&lt;INT(Parâmetros!$C$4),"Atrasada",IF($G86&lt;=INT(Parâmetros!$C$4)+Parâmetros!$C$5,"Vence em breve","No prazo")))))</f>
        <v/>
      </c>
      <c r="N86" s="38" t="str">
        <f aca="false">IF($D86="","",IF($M86="Atrasada",INT(Parâmetros!$C$4)-$G86,""))</f>
        <v/>
      </c>
      <c r="O86" s="39" t="str">
        <f aca="false">IF($D86="","",IF(AND($L86="Concluída",$J86&lt;&gt;"",$K86&lt;&gt;""),$K86-$J86,""))</f>
        <v/>
      </c>
    </row>
    <row r="87" customFormat="false" ht="18" hidden="false" customHeight="true" outlineLevel="0" collapsed="false">
      <c r="A87" s="32"/>
      <c r="B87" s="33"/>
      <c r="C87" s="34" t="str">
        <f aca="false">IF($D87="","",IF($B87="","",IF($B87&gt;=8,"Alta",IF($B87&gt;=5,"Média","Baixa"))))</f>
        <v/>
      </c>
      <c r="D87" s="32"/>
      <c r="E87" s="32"/>
      <c r="F87" s="32"/>
      <c r="G87" s="35"/>
      <c r="H87" s="32"/>
      <c r="I87" s="32"/>
      <c r="J87" s="36"/>
      <c r="K87" s="36"/>
      <c r="L87" s="37"/>
      <c r="M87" s="34" t="str">
        <f aca="false">IF($D87="","",IF(OR($L87="Concluída",$L87="Cancelada"),"",IF($G87="","Sem prazo",IF($G87&lt;INT(Parâmetros!$C$4),"Atrasada",IF($G87&lt;=INT(Parâmetros!$C$4)+Parâmetros!$C$5,"Vence em breve","No prazo")))))</f>
        <v/>
      </c>
      <c r="N87" s="38" t="str">
        <f aca="false">IF($D87="","",IF($M87="Atrasada",INT(Parâmetros!$C$4)-$G87,""))</f>
        <v/>
      </c>
      <c r="O87" s="39" t="str">
        <f aca="false">IF($D87="","",IF(AND($L87="Concluída",$J87&lt;&gt;"",$K87&lt;&gt;""),$K87-$J87,""))</f>
        <v/>
      </c>
    </row>
    <row r="88" customFormat="false" ht="18" hidden="false" customHeight="true" outlineLevel="0" collapsed="false">
      <c r="A88" s="32"/>
      <c r="B88" s="33"/>
      <c r="C88" s="34" t="str">
        <f aca="false">IF($D88="","",IF($B88="","",IF($B88&gt;=8,"Alta",IF($B88&gt;=5,"Média","Baixa"))))</f>
        <v/>
      </c>
      <c r="D88" s="32"/>
      <c r="E88" s="32"/>
      <c r="F88" s="32"/>
      <c r="G88" s="35"/>
      <c r="H88" s="32"/>
      <c r="I88" s="32"/>
      <c r="J88" s="36"/>
      <c r="K88" s="36"/>
      <c r="L88" s="37"/>
      <c r="M88" s="34" t="str">
        <f aca="false">IF($D88="","",IF(OR($L88="Concluída",$L88="Cancelada"),"",IF($G88="","Sem prazo",IF($G88&lt;INT(Parâmetros!$C$4),"Atrasada",IF($G88&lt;=INT(Parâmetros!$C$4)+Parâmetros!$C$5,"Vence em breve","No prazo")))))</f>
        <v/>
      </c>
      <c r="N88" s="38" t="str">
        <f aca="false">IF($D88="","",IF($M88="Atrasada",INT(Parâmetros!$C$4)-$G88,""))</f>
        <v/>
      </c>
      <c r="O88" s="39" t="str">
        <f aca="false">IF($D88="","",IF(AND($L88="Concluída",$J88&lt;&gt;"",$K88&lt;&gt;""),$K88-$J88,""))</f>
        <v/>
      </c>
    </row>
    <row r="89" customFormat="false" ht="18" hidden="false" customHeight="true" outlineLevel="0" collapsed="false">
      <c r="A89" s="32"/>
      <c r="B89" s="33"/>
      <c r="C89" s="34" t="str">
        <f aca="false">IF($D89="","",IF($B89="","",IF($B89&gt;=8,"Alta",IF($B89&gt;=5,"Média","Baixa"))))</f>
        <v/>
      </c>
      <c r="D89" s="32"/>
      <c r="E89" s="32"/>
      <c r="F89" s="32"/>
      <c r="G89" s="35"/>
      <c r="H89" s="32"/>
      <c r="I89" s="32"/>
      <c r="J89" s="36"/>
      <c r="K89" s="36"/>
      <c r="L89" s="37"/>
      <c r="M89" s="34" t="str">
        <f aca="false">IF($D89="","",IF(OR($L89="Concluída",$L89="Cancelada"),"",IF($G89="","Sem prazo",IF($G89&lt;INT(Parâmetros!$C$4),"Atrasada",IF($G89&lt;=INT(Parâmetros!$C$4)+Parâmetros!$C$5,"Vence em breve","No prazo")))))</f>
        <v/>
      </c>
      <c r="N89" s="38" t="str">
        <f aca="false">IF($D89="","",IF($M89="Atrasada",INT(Parâmetros!$C$4)-$G89,""))</f>
        <v/>
      </c>
      <c r="O89" s="39" t="str">
        <f aca="false">IF($D89="","",IF(AND($L89="Concluída",$J89&lt;&gt;"",$K89&lt;&gt;""),$K89-$J89,""))</f>
        <v/>
      </c>
    </row>
    <row r="90" customFormat="false" ht="18" hidden="false" customHeight="true" outlineLevel="0" collapsed="false">
      <c r="A90" s="32"/>
      <c r="B90" s="33"/>
      <c r="C90" s="34" t="str">
        <f aca="false">IF($D90="","",IF($B90="","",IF($B90&gt;=8,"Alta",IF($B90&gt;=5,"Média","Baixa"))))</f>
        <v/>
      </c>
      <c r="D90" s="32"/>
      <c r="E90" s="32"/>
      <c r="F90" s="32"/>
      <c r="G90" s="35"/>
      <c r="H90" s="32"/>
      <c r="I90" s="32"/>
      <c r="J90" s="36"/>
      <c r="K90" s="36"/>
      <c r="L90" s="37"/>
      <c r="M90" s="34" t="str">
        <f aca="false">IF($D90="","",IF(OR($L90="Concluída",$L90="Cancelada"),"",IF($G90="","Sem prazo",IF($G90&lt;INT(Parâmetros!$C$4),"Atrasada",IF($G90&lt;=INT(Parâmetros!$C$4)+Parâmetros!$C$5,"Vence em breve","No prazo")))))</f>
        <v/>
      </c>
      <c r="N90" s="38" t="str">
        <f aca="false">IF($D90="","",IF($M90="Atrasada",INT(Parâmetros!$C$4)-$G90,""))</f>
        <v/>
      </c>
      <c r="O90" s="39" t="str">
        <f aca="false">IF($D90="","",IF(AND($L90="Concluída",$J90&lt;&gt;"",$K90&lt;&gt;""),$K90-$J90,""))</f>
        <v/>
      </c>
    </row>
    <row r="91" customFormat="false" ht="18" hidden="false" customHeight="true" outlineLevel="0" collapsed="false">
      <c r="A91" s="32"/>
      <c r="B91" s="33"/>
      <c r="C91" s="34" t="str">
        <f aca="false">IF($D91="","",IF($B91="","",IF($B91&gt;=8,"Alta",IF($B91&gt;=5,"Média","Baixa"))))</f>
        <v/>
      </c>
      <c r="D91" s="32"/>
      <c r="E91" s="32"/>
      <c r="F91" s="32"/>
      <c r="G91" s="35"/>
      <c r="H91" s="32"/>
      <c r="I91" s="32"/>
      <c r="J91" s="36"/>
      <c r="K91" s="36"/>
      <c r="L91" s="37"/>
      <c r="M91" s="34" t="str">
        <f aca="false">IF($D91="","",IF(OR($L91="Concluída",$L91="Cancelada"),"",IF($G91="","Sem prazo",IF($G91&lt;INT(Parâmetros!$C$4),"Atrasada",IF($G91&lt;=INT(Parâmetros!$C$4)+Parâmetros!$C$5,"Vence em breve","No prazo")))))</f>
        <v/>
      </c>
      <c r="N91" s="38" t="str">
        <f aca="false">IF($D91="","",IF($M91="Atrasada",INT(Parâmetros!$C$4)-$G91,""))</f>
        <v/>
      </c>
      <c r="O91" s="39" t="str">
        <f aca="false">IF($D91="","",IF(AND($L91="Concluída",$J91&lt;&gt;"",$K91&lt;&gt;""),$K91-$J91,""))</f>
        <v/>
      </c>
    </row>
    <row r="92" customFormat="false" ht="18" hidden="false" customHeight="true" outlineLevel="0" collapsed="false">
      <c r="A92" s="32"/>
      <c r="B92" s="33"/>
      <c r="C92" s="34" t="str">
        <f aca="false">IF($D92="","",IF($B92="","",IF($B92&gt;=8,"Alta",IF($B92&gt;=5,"Média","Baixa"))))</f>
        <v/>
      </c>
      <c r="D92" s="32"/>
      <c r="E92" s="32"/>
      <c r="F92" s="32"/>
      <c r="G92" s="35"/>
      <c r="H92" s="32"/>
      <c r="I92" s="32"/>
      <c r="J92" s="36"/>
      <c r="K92" s="36"/>
      <c r="L92" s="37"/>
      <c r="M92" s="34" t="str">
        <f aca="false">IF($D92="","",IF(OR($L92="Concluída",$L92="Cancelada"),"",IF($G92="","Sem prazo",IF($G92&lt;INT(Parâmetros!$C$4),"Atrasada",IF($G92&lt;=INT(Parâmetros!$C$4)+Parâmetros!$C$5,"Vence em breve","No prazo")))))</f>
        <v/>
      </c>
      <c r="N92" s="38" t="str">
        <f aca="false">IF($D92="","",IF($M92="Atrasada",INT(Parâmetros!$C$4)-$G92,""))</f>
        <v/>
      </c>
      <c r="O92" s="39" t="str">
        <f aca="false">IF($D92="","",IF(AND($L92="Concluída",$J92&lt;&gt;"",$K92&lt;&gt;""),$K92-$J92,""))</f>
        <v/>
      </c>
    </row>
    <row r="93" customFormat="false" ht="18" hidden="false" customHeight="true" outlineLevel="0" collapsed="false">
      <c r="A93" s="32"/>
      <c r="B93" s="33"/>
      <c r="C93" s="34" t="str">
        <f aca="false">IF($D93="","",IF($B93="","",IF($B93&gt;=8,"Alta",IF($B93&gt;=5,"Média","Baixa"))))</f>
        <v/>
      </c>
      <c r="D93" s="32"/>
      <c r="E93" s="32"/>
      <c r="F93" s="32"/>
      <c r="G93" s="35"/>
      <c r="H93" s="32"/>
      <c r="I93" s="32"/>
      <c r="J93" s="36"/>
      <c r="K93" s="36"/>
      <c r="L93" s="37"/>
      <c r="M93" s="34" t="str">
        <f aca="false">IF($D93="","",IF(OR($L93="Concluída",$L93="Cancelada"),"",IF($G93="","Sem prazo",IF($G93&lt;INT(Parâmetros!$C$4),"Atrasada",IF($G93&lt;=INT(Parâmetros!$C$4)+Parâmetros!$C$5,"Vence em breve","No prazo")))))</f>
        <v/>
      </c>
      <c r="N93" s="38" t="str">
        <f aca="false">IF($D93="","",IF($M93="Atrasada",INT(Parâmetros!$C$4)-$G93,""))</f>
        <v/>
      </c>
      <c r="O93" s="39" t="str">
        <f aca="false">IF($D93="","",IF(AND($L93="Concluída",$J93&lt;&gt;"",$K93&lt;&gt;""),$K93-$J93,""))</f>
        <v/>
      </c>
    </row>
    <row r="94" customFormat="false" ht="18" hidden="false" customHeight="true" outlineLevel="0" collapsed="false">
      <c r="A94" s="32"/>
      <c r="B94" s="33"/>
      <c r="C94" s="34" t="str">
        <f aca="false">IF($D94="","",IF($B94="","",IF($B94&gt;=8,"Alta",IF($B94&gt;=5,"Média","Baixa"))))</f>
        <v/>
      </c>
      <c r="D94" s="32"/>
      <c r="E94" s="32"/>
      <c r="F94" s="32"/>
      <c r="G94" s="35"/>
      <c r="H94" s="32"/>
      <c r="I94" s="32"/>
      <c r="J94" s="36"/>
      <c r="K94" s="36"/>
      <c r="L94" s="37"/>
      <c r="M94" s="34" t="str">
        <f aca="false">IF($D94="","",IF(OR($L94="Concluída",$L94="Cancelada"),"",IF($G94="","Sem prazo",IF($G94&lt;INT(Parâmetros!$C$4),"Atrasada",IF($G94&lt;=INT(Parâmetros!$C$4)+Parâmetros!$C$5,"Vence em breve","No prazo")))))</f>
        <v/>
      </c>
      <c r="N94" s="38" t="str">
        <f aca="false">IF($D94="","",IF($M94="Atrasada",INT(Parâmetros!$C$4)-$G94,""))</f>
        <v/>
      </c>
      <c r="O94" s="39" t="str">
        <f aca="false">IF($D94="","",IF(AND($L94="Concluída",$J94&lt;&gt;"",$K94&lt;&gt;""),$K94-$J94,""))</f>
        <v/>
      </c>
    </row>
    <row r="95" customFormat="false" ht="18" hidden="false" customHeight="true" outlineLevel="0" collapsed="false">
      <c r="A95" s="32"/>
      <c r="B95" s="33"/>
      <c r="C95" s="34" t="str">
        <f aca="false">IF($D95="","",IF($B95="","",IF($B95&gt;=8,"Alta",IF($B95&gt;=5,"Média","Baixa"))))</f>
        <v/>
      </c>
      <c r="D95" s="32"/>
      <c r="E95" s="32"/>
      <c r="F95" s="32"/>
      <c r="G95" s="35"/>
      <c r="H95" s="32"/>
      <c r="I95" s="32"/>
      <c r="J95" s="36"/>
      <c r="K95" s="36"/>
      <c r="L95" s="37"/>
      <c r="M95" s="34" t="str">
        <f aca="false">IF($D95="","",IF(OR($L95="Concluída",$L95="Cancelada"),"",IF($G95="","Sem prazo",IF($G95&lt;INT(Parâmetros!$C$4),"Atrasada",IF($G95&lt;=INT(Parâmetros!$C$4)+Parâmetros!$C$5,"Vence em breve","No prazo")))))</f>
        <v/>
      </c>
      <c r="N95" s="38" t="str">
        <f aca="false">IF($D95="","",IF($M95="Atrasada",INT(Parâmetros!$C$4)-$G95,""))</f>
        <v/>
      </c>
      <c r="O95" s="39" t="str">
        <f aca="false">IF($D95="","",IF(AND($L95="Concluída",$J95&lt;&gt;"",$K95&lt;&gt;""),$K95-$J95,""))</f>
        <v/>
      </c>
    </row>
    <row r="96" customFormat="false" ht="18" hidden="false" customHeight="true" outlineLevel="0" collapsed="false">
      <c r="A96" s="32"/>
      <c r="B96" s="33"/>
      <c r="C96" s="34" t="str">
        <f aca="false">IF($D96="","",IF($B96="","",IF($B96&gt;=8,"Alta",IF($B96&gt;=5,"Média","Baixa"))))</f>
        <v/>
      </c>
      <c r="D96" s="32"/>
      <c r="E96" s="32"/>
      <c r="F96" s="32"/>
      <c r="G96" s="35"/>
      <c r="H96" s="32"/>
      <c r="I96" s="32"/>
      <c r="J96" s="36"/>
      <c r="K96" s="36"/>
      <c r="L96" s="37"/>
      <c r="M96" s="34" t="str">
        <f aca="false">IF($D96="","",IF(OR($L96="Concluída",$L96="Cancelada"),"",IF($G96="","Sem prazo",IF($G96&lt;INT(Parâmetros!$C$4),"Atrasada",IF($G96&lt;=INT(Parâmetros!$C$4)+Parâmetros!$C$5,"Vence em breve","No prazo")))))</f>
        <v/>
      </c>
      <c r="N96" s="38" t="str">
        <f aca="false">IF($D96="","",IF($M96="Atrasada",INT(Parâmetros!$C$4)-$G96,""))</f>
        <v/>
      </c>
      <c r="O96" s="39" t="str">
        <f aca="false">IF($D96="","",IF(AND($L96="Concluída",$J96&lt;&gt;"",$K96&lt;&gt;""),$K96-$J96,""))</f>
        <v/>
      </c>
    </row>
    <row r="97" customFormat="false" ht="18" hidden="false" customHeight="true" outlineLevel="0" collapsed="false">
      <c r="A97" s="32"/>
      <c r="B97" s="33"/>
      <c r="C97" s="34" t="str">
        <f aca="false">IF($D97="","",IF($B97="","",IF($B97&gt;=8,"Alta",IF($B97&gt;=5,"Média","Baixa"))))</f>
        <v/>
      </c>
      <c r="D97" s="32"/>
      <c r="E97" s="32"/>
      <c r="F97" s="32"/>
      <c r="G97" s="35"/>
      <c r="H97" s="32"/>
      <c r="I97" s="32"/>
      <c r="J97" s="36"/>
      <c r="K97" s="36"/>
      <c r="L97" s="37"/>
      <c r="M97" s="34" t="str">
        <f aca="false">IF($D97="","",IF(OR($L97="Concluída",$L97="Cancelada"),"",IF($G97="","Sem prazo",IF($G97&lt;INT(Parâmetros!$C$4),"Atrasada",IF($G97&lt;=INT(Parâmetros!$C$4)+Parâmetros!$C$5,"Vence em breve","No prazo")))))</f>
        <v/>
      </c>
      <c r="N97" s="38" t="str">
        <f aca="false">IF($D97="","",IF($M97="Atrasada",INT(Parâmetros!$C$4)-$G97,""))</f>
        <v/>
      </c>
      <c r="O97" s="39" t="str">
        <f aca="false">IF($D97="","",IF(AND($L97="Concluída",$J97&lt;&gt;"",$K97&lt;&gt;""),$K97-$J97,""))</f>
        <v/>
      </c>
    </row>
    <row r="98" customFormat="false" ht="18" hidden="false" customHeight="true" outlineLevel="0" collapsed="false">
      <c r="A98" s="32"/>
      <c r="B98" s="33"/>
      <c r="C98" s="34" t="str">
        <f aca="false">IF($D98="","",IF($B98="","",IF($B98&gt;=8,"Alta",IF($B98&gt;=5,"Média","Baixa"))))</f>
        <v/>
      </c>
      <c r="D98" s="32"/>
      <c r="E98" s="32"/>
      <c r="F98" s="32"/>
      <c r="G98" s="35"/>
      <c r="H98" s="32"/>
      <c r="I98" s="32"/>
      <c r="J98" s="36"/>
      <c r="K98" s="36"/>
      <c r="L98" s="37"/>
      <c r="M98" s="34" t="str">
        <f aca="false">IF($D98="","",IF(OR($L98="Concluída",$L98="Cancelada"),"",IF($G98="","Sem prazo",IF($G98&lt;INT(Parâmetros!$C$4),"Atrasada",IF($G98&lt;=INT(Parâmetros!$C$4)+Parâmetros!$C$5,"Vence em breve","No prazo")))))</f>
        <v/>
      </c>
      <c r="N98" s="38" t="str">
        <f aca="false">IF($D98="","",IF($M98="Atrasada",INT(Parâmetros!$C$4)-$G98,""))</f>
        <v/>
      </c>
      <c r="O98" s="39" t="str">
        <f aca="false">IF($D98="","",IF(AND($L98="Concluída",$J98&lt;&gt;"",$K98&lt;&gt;""),$K98-$J98,""))</f>
        <v/>
      </c>
    </row>
    <row r="99" customFormat="false" ht="18" hidden="false" customHeight="true" outlineLevel="0" collapsed="false">
      <c r="A99" s="32"/>
      <c r="B99" s="33"/>
      <c r="C99" s="34" t="str">
        <f aca="false">IF($D99="","",IF($B99="","",IF($B99&gt;=8,"Alta",IF($B99&gt;=5,"Média","Baixa"))))</f>
        <v/>
      </c>
      <c r="D99" s="32"/>
      <c r="E99" s="32"/>
      <c r="F99" s="32"/>
      <c r="G99" s="35"/>
      <c r="H99" s="32"/>
      <c r="I99" s="32"/>
      <c r="J99" s="36"/>
      <c r="K99" s="36"/>
      <c r="L99" s="37"/>
      <c r="M99" s="34" t="str">
        <f aca="false">IF($D99="","",IF(OR($L99="Concluída",$L99="Cancelada"),"",IF($G99="","Sem prazo",IF($G99&lt;INT(Parâmetros!$C$4),"Atrasada",IF($G99&lt;=INT(Parâmetros!$C$4)+Parâmetros!$C$5,"Vence em breve","No prazo")))))</f>
        <v/>
      </c>
      <c r="N99" s="38" t="str">
        <f aca="false">IF($D99="","",IF($M99="Atrasada",INT(Parâmetros!$C$4)-$G99,""))</f>
        <v/>
      </c>
      <c r="O99" s="39" t="str">
        <f aca="false">IF($D99="","",IF(AND($L99="Concluída",$J99&lt;&gt;"",$K99&lt;&gt;""),$K99-$J99,""))</f>
        <v/>
      </c>
    </row>
    <row r="100" customFormat="false" ht="18" hidden="false" customHeight="true" outlineLevel="0" collapsed="false">
      <c r="A100" s="32"/>
      <c r="B100" s="33"/>
      <c r="C100" s="34" t="str">
        <f aca="false">IF($D100="","",IF($B100="","",IF($B100&gt;=8,"Alta",IF($B100&gt;=5,"Média","Baixa"))))</f>
        <v/>
      </c>
      <c r="D100" s="32"/>
      <c r="E100" s="32"/>
      <c r="F100" s="32"/>
      <c r="G100" s="35"/>
      <c r="H100" s="32"/>
      <c r="I100" s="32"/>
      <c r="J100" s="36"/>
      <c r="K100" s="36"/>
      <c r="L100" s="37"/>
      <c r="M100" s="34" t="str">
        <f aca="false">IF($D100="","",IF(OR($L100="Concluída",$L100="Cancelada"),"",IF($G100="","Sem prazo",IF($G100&lt;INT(Parâmetros!$C$4),"Atrasada",IF($G100&lt;=INT(Parâmetros!$C$4)+Parâmetros!$C$5,"Vence em breve","No prazo")))))</f>
        <v/>
      </c>
      <c r="N100" s="38" t="str">
        <f aca="false">IF($D100="","",IF($M100="Atrasada",INT(Parâmetros!$C$4)-$G100,""))</f>
        <v/>
      </c>
      <c r="O100" s="39" t="str">
        <f aca="false">IF($D100="","",IF(AND($L100="Concluída",$J100&lt;&gt;"",$K100&lt;&gt;""),$K100-$J100,""))</f>
        <v/>
      </c>
    </row>
    <row r="101" customFormat="false" ht="18" hidden="false" customHeight="true" outlineLevel="0" collapsed="false">
      <c r="A101" s="32"/>
      <c r="B101" s="33"/>
      <c r="C101" s="34" t="str">
        <f aca="false">IF($D101="","",IF($B101="","",IF($B101&gt;=8,"Alta",IF($B101&gt;=5,"Média","Baixa"))))</f>
        <v/>
      </c>
      <c r="D101" s="32"/>
      <c r="E101" s="32"/>
      <c r="F101" s="32"/>
      <c r="G101" s="35"/>
      <c r="H101" s="32"/>
      <c r="I101" s="32"/>
      <c r="J101" s="36"/>
      <c r="K101" s="36"/>
      <c r="L101" s="37"/>
      <c r="M101" s="34" t="str">
        <f aca="false">IF($D101="","",IF(OR($L101="Concluída",$L101="Cancelada"),"",IF($G101="","Sem prazo",IF($G101&lt;INT(Parâmetros!$C$4),"Atrasada",IF($G101&lt;=INT(Parâmetros!$C$4)+Parâmetros!$C$5,"Vence em breve","No prazo")))))</f>
        <v/>
      </c>
      <c r="N101" s="38" t="str">
        <f aca="false">IF($D101="","",IF($M101="Atrasada",INT(Parâmetros!$C$4)-$G101,""))</f>
        <v/>
      </c>
      <c r="O101" s="39" t="str">
        <f aca="false">IF($D101="","",IF(AND($L101="Concluída",$J101&lt;&gt;"",$K101&lt;&gt;""),$K101-$J101,""))</f>
        <v/>
      </c>
    </row>
    <row r="102" customFormat="false" ht="18" hidden="false" customHeight="true" outlineLevel="0" collapsed="false">
      <c r="A102" s="32"/>
      <c r="B102" s="33"/>
      <c r="C102" s="34" t="str">
        <f aca="false">IF($D102="","",IF($B102="","",IF($B102&gt;=8,"Alta",IF($B102&gt;=5,"Média","Baixa"))))</f>
        <v/>
      </c>
      <c r="D102" s="32"/>
      <c r="E102" s="32"/>
      <c r="F102" s="32"/>
      <c r="G102" s="35"/>
      <c r="H102" s="32"/>
      <c r="I102" s="32"/>
      <c r="J102" s="36"/>
      <c r="K102" s="36"/>
      <c r="L102" s="37"/>
      <c r="M102" s="34" t="str">
        <f aca="false">IF($D102="","",IF(OR($L102="Concluída",$L102="Cancelada"),"",IF($G102="","Sem prazo",IF($G102&lt;INT(Parâmetros!$C$4),"Atrasada",IF($G102&lt;=INT(Parâmetros!$C$4)+Parâmetros!$C$5,"Vence em breve","No prazo")))))</f>
        <v/>
      </c>
      <c r="N102" s="38" t="str">
        <f aca="false">IF($D102="","",IF($M102="Atrasada",INT(Parâmetros!$C$4)-$G102,""))</f>
        <v/>
      </c>
      <c r="O102" s="39" t="str">
        <f aca="false">IF($D102="","",IF(AND($L102="Concluída",$J102&lt;&gt;"",$K102&lt;&gt;""),$K102-$J102,""))</f>
        <v/>
      </c>
    </row>
    <row r="103" customFormat="false" ht="18" hidden="false" customHeight="true" outlineLevel="0" collapsed="false">
      <c r="A103" s="32"/>
      <c r="B103" s="33"/>
      <c r="C103" s="34" t="str">
        <f aca="false">IF($D103="","",IF($B103="","",IF($B103&gt;=8,"Alta",IF($B103&gt;=5,"Média","Baixa"))))</f>
        <v/>
      </c>
      <c r="D103" s="32"/>
      <c r="E103" s="32"/>
      <c r="F103" s="32"/>
      <c r="G103" s="35"/>
      <c r="H103" s="32"/>
      <c r="I103" s="32"/>
      <c r="J103" s="36"/>
      <c r="K103" s="36"/>
      <c r="L103" s="37"/>
      <c r="M103" s="34" t="str">
        <f aca="false">IF($D103="","",IF(OR($L103="Concluída",$L103="Cancelada"),"",IF($G103="","Sem prazo",IF($G103&lt;INT(Parâmetros!$C$4),"Atrasada",IF($G103&lt;=INT(Parâmetros!$C$4)+Parâmetros!$C$5,"Vence em breve","No prazo")))))</f>
        <v/>
      </c>
      <c r="N103" s="38" t="str">
        <f aca="false">IF($D103="","",IF($M103="Atrasada",INT(Parâmetros!$C$4)-$G103,""))</f>
        <v/>
      </c>
      <c r="O103" s="39" t="str">
        <f aca="false">IF($D103="","",IF(AND($L103="Concluída",$J103&lt;&gt;"",$K103&lt;&gt;""),$K103-$J103,""))</f>
        <v/>
      </c>
    </row>
    <row r="104" customFormat="false" ht="18" hidden="false" customHeight="true" outlineLevel="0" collapsed="false">
      <c r="A104" s="32"/>
      <c r="B104" s="33"/>
      <c r="C104" s="34" t="str">
        <f aca="false">IF($D104="","",IF($B104="","",IF($B104&gt;=8,"Alta",IF($B104&gt;=5,"Média","Baixa"))))</f>
        <v/>
      </c>
      <c r="D104" s="32"/>
      <c r="E104" s="32"/>
      <c r="F104" s="32"/>
      <c r="G104" s="35"/>
      <c r="H104" s="32"/>
      <c r="I104" s="32"/>
      <c r="J104" s="36"/>
      <c r="K104" s="36"/>
      <c r="L104" s="37"/>
      <c r="M104" s="34" t="str">
        <f aca="false">IF($D104="","",IF(OR($L104="Concluída",$L104="Cancelada"),"",IF($G104="","Sem prazo",IF($G104&lt;INT(Parâmetros!$C$4),"Atrasada",IF($G104&lt;=INT(Parâmetros!$C$4)+Parâmetros!$C$5,"Vence em breve","No prazo")))))</f>
        <v/>
      </c>
      <c r="N104" s="38" t="str">
        <f aca="false">IF($D104="","",IF($M104="Atrasada",INT(Parâmetros!$C$4)-$G104,""))</f>
        <v/>
      </c>
      <c r="O104" s="39" t="str">
        <f aca="false">IF($D104="","",IF(AND($L104="Concluída",$J104&lt;&gt;"",$K104&lt;&gt;""),$K104-$J104,""))</f>
        <v/>
      </c>
    </row>
    <row r="105" customFormat="false" ht="18" hidden="false" customHeight="true" outlineLevel="0" collapsed="false">
      <c r="A105" s="32"/>
      <c r="B105" s="33"/>
      <c r="C105" s="34" t="str">
        <f aca="false">IF($D105="","",IF($B105="","",IF($B105&gt;=8,"Alta",IF($B105&gt;=5,"Média","Baixa"))))</f>
        <v/>
      </c>
      <c r="D105" s="32"/>
      <c r="E105" s="32"/>
      <c r="F105" s="32"/>
      <c r="G105" s="35"/>
      <c r="H105" s="32"/>
      <c r="I105" s="32"/>
      <c r="J105" s="36"/>
      <c r="K105" s="36"/>
      <c r="L105" s="37"/>
      <c r="M105" s="34" t="str">
        <f aca="false">IF($D105="","",IF(OR($L105="Concluída",$L105="Cancelada"),"",IF($G105="","Sem prazo",IF($G105&lt;INT(Parâmetros!$C$4),"Atrasada",IF($G105&lt;=INT(Parâmetros!$C$4)+Parâmetros!$C$5,"Vence em breve","No prazo")))))</f>
        <v/>
      </c>
      <c r="N105" s="38" t="str">
        <f aca="false">IF($D105="","",IF($M105="Atrasada",INT(Parâmetros!$C$4)-$G105,""))</f>
        <v/>
      </c>
      <c r="O105" s="39" t="str">
        <f aca="false">IF($D105="","",IF(AND($L105="Concluída",$J105&lt;&gt;"",$K105&lt;&gt;""),$K105-$J105,""))</f>
        <v/>
      </c>
    </row>
    <row r="106" customFormat="false" ht="18" hidden="false" customHeight="true" outlineLevel="0" collapsed="false">
      <c r="A106" s="32"/>
      <c r="B106" s="33"/>
      <c r="C106" s="34" t="str">
        <f aca="false">IF($D106="","",IF($B106="","",IF($B106&gt;=8,"Alta",IF($B106&gt;=5,"Média","Baixa"))))</f>
        <v/>
      </c>
      <c r="D106" s="32"/>
      <c r="E106" s="32"/>
      <c r="F106" s="32"/>
      <c r="G106" s="35"/>
      <c r="H106" s="32"/>
      <c r="I106" s="32"/>
      <c r="J106" s="36"/>
      <c r="K106" s="36"/>
      <c r="L106" s="37"/>
      <c r="M106" s="34" t="str">
        <f aca="false">IF($D106="","",IF(OR($L106="Concluída",$L106="Cancelada"),"",IF($G106="","Sem prazo",IF($G106&lt;INT(Parâmetros!$C$4),"Atrasada",IF($G106&lt;=INT(Parâmetros!$C$4)+Parâmetros!$C$5,"Vence em breve","No prazo")))))</f>
        <v/>
      </c>
      <c r="N106" s="38" t="str">
        <f aca="false">IF($D106="","",IF($M106="Atrasada",INT(Parâmetros!$C$4)-$G106,""))</f>
        <v/>
      </c>
      <c r="O106" s="39" t="str">
        <f aca="false">IF($D106="","",IF(AND($L106="Concluída",$J106&lt;&gt;"",$K106&lt;&gt;""),$K106-$J106,""))</f>
        <v/>
      </c>
    </row>
    <row r="107" customFormat="false" ht="18" hidden="false" customHeight="true" outlineLevel="0" collapsed="false">
      <c r="A107" s="32"/>
      <c r="B107" s="33"/>
      <c r="C107" s="34" t="str">
        <f aca="false">IF($D107="","",IF($B107="","",IF($B107&gt;=8,"Alta",IF($B107&gt;=5,"Média","Baixa"))))</f>
        <v/>
      </c>
      <c r="D107" s="32"/>
      <c r="E107" s="32"/>
      <c r="F107" s="32"/>
      <c r="G107" s="35"/>
      <c r="H107" s="32"/>
      <c r="I107" s="32"/>
      <c r="J107" s="36"/>
      <c r="K107" s="36"/>
      <c r="L107" s="37"/>
      <c r="M107" s="34" t="str">
        <f aca="false">IF($D107="","",IF(OR($L107="Concluída",$L107="Cancelada"),"",IF($G107="","Sem prazo",IF($G107&lt;INT(Parâmetros!$C$4),"Atrasada",IF($G107&lt;=INT(Parâmetros!$C$4)+Parâmetros!$C$5,"Vence em breve","No prazo")))))</f>
        <v/>
      </c>
      <c r="N107" s="38" t="str">
        <f aca="false">IF($D107="","",IF($M107="Atrasada",INT(Parâmetros!$C$4)-$G107,""))</f>
        <v/>
      </c>
      <c r="O107" s="39" t="str">
        <f aca="false">IF($D107="","",IF(AND($L107="Concluída",$J107&lt;&gt;"",$K107&lt;&gt;""),$K107-$J107,""))</f>
        <v/>
      </c>
    </row>
    <row r="108" customFormat="false" ht="18" hidden="false" customHeight="true" outlineLevel="0" collapsed="false">
      <c r="A108" s="32"/>
      <c r="B108" s="33"/>
      <c r="C108" s="34" t="str">
        <f aca="false">IF($D108="","",IF($B108="","",IF($B108&gt;=8,"Alta",IF($B108&gt;=5,"Média","Baixa"))))</f>
        <v/>
      </c>
      <c r="D108" s="32"/>
      <c r="E108" s="32"/>
      <c r="F108" s="32"/>
      <c r="G108" s="35"/>
      <c r="H108" s="32"/>
      <c r="I108" s="32"/>
      <c r="J108" s="36"/>
      <c r="K108" s="36"/>
      <c r="L108" s="37"/>
      <c r="M108" s="34" t="str">
        <f aca="false">IF($D108="","",IF(OR($L108="Concluída",$L108="Cancelada"),"",IF($G108="","Sem prazo",IF($G108&lt;INT(Parâmetros!$C$4),"Atrasada",IF($G108&lt;=INT(Parâmetros!$C$4)+Parâmetros!$C$5,"Vence em breve","No prazo")))))</f>
        <v/>
      </c>
      <c r="N108" s="38" t="str">
        <f aca="false">IF($D108="","",IF($M108="Atrasada",INT(Parâmetros!$C$4)-$G108,""))</f>
        <v/>
      </c>
      <c r="O108" s="39" t="str">
        <f aca="false">IF($D108="","",IF(AND($L108="Concluída",$J108&lt;&gt;"",$K108&lt;&gt;""),$K108-$J108,""))</f>
        <v/>
      </c>
    </row>
    <row r="109" customFormat="false" ht="18" hidden="false" customHeight="true" outlineLevel="0" collapsed="false">
      <c r="A109" s="32"/>
      <c r="B109" s="33"/>
      <c r="C109" s="34" t="str">
        <f aca="false">IF($D109="","",IF($B109="","",IF($B109&gt;=8,"Alta",IF($B109&gt;=5,"Média","Baixa"))))</f>
        <v/>
      </c>
      <c r="D109" s="32"/>
      <c r="E109" s="32"/>
      <c r="F109" s="32"/>
      <c r="G109" s="35"/>
      <c r="H109" s="32"/>
      <c r="I109" s="32"/>
      <c r="J109" s="36"/>
      <c r="K109" s="36"/>
      <c r="L109" s="37"/>
      <c r="M109" s="34" t="str">
        <f aca="false">IF($D109="","",IF(OR($L109="Concluída",$L109="Cancelada"),"",IF($G109="","Sem prazo",IF($G109&lt;INT(Parâmetros!$C$4),"Atrasada",IF($G109&lt;=INT(Parâmetros!$C$4)+Parâmetros!$C$5,"Vence em breve","No prazo")))))</f>
        <v/>
      </c>
      <c r="N109" s="38" t="str">
        <f aca="false">IF($D109="","",IF($M109="Atrasada",INT(Parâmetros!$C$4)-$G109,""))</f>
        <v/>
      </c>
      <c r="O109" s="39" t="str">
        <f aca="false">IF($D109="","",IF(AND($L109="Concluída",$J109&lt;&gt;"",$K109&lt;&gt;""),$K109-$J109,""))</f>
        <v/>
      </c>
    </row>
    <row r="110" customFormat="false" ht="18" hidden="false" customHeight="true" outlineLevel="0" collapsed="false">
      <c r="A110" s="32"/>
      <c r="B110" s="33"/>
      <c r="C110" s="34" t="str">
        <f aca="false">IF($D110="","",IF($B110="","",IF($B110&gt;=8,"Alta",IF($B110&gt;=5,"Média","Baixa"))))</f>
        <v/>
      </c>
      <c r="D110" s="32"/>
      <c r="E110" s="32"/>
      <c r="F110" s="32"/>
      <c r="G110" s="35"/>
      <c r="H110" s="32"/>
      <c r="I110" s="32"/>
      <c r="J110" s="36"/>
      <c r="K110" s="36"/>
      <c r="L110" s="37"/>
      <c r="M110" s="34" t="str">
        <f aca="false">IF($D110="","",IF(OR($L110="Concluída",$L110="Cancelada"),"",IF($G110="","Sem prazo",IF($G110&lt;INT(Parâmetros!$C$4),"Atrasada",IF($G110&lt;=INT(Parâmetros!$C$4)+Parâmetros!$C$5,"Vence em breve","No prazo")))))</f>
        <v/>
      </c>
      <c r="N110" s="38" t="str">
        <f aca="false">IF($D110="","",IF($M110="Atrasada",INT(Parâmetros!$C$4)-$G110,""))</f>
        <v/>
      </c>
      <c r="O110" s="39" t="str">
        <f aca="false">IF($D110="","",IF(AND($L110="Concluída",$J110&lt;&gt;"",$K110&lt;&gt;""),$K110-$J110,""))</f>
        <v/>
      </c>
    </row>
    <row r="111" customFormat="false" ht="18" hidden="false" customHeight="true" outlineLevel="0" collapsed="false">
      <c r="A111" s="32"/>
      <c r="B111" s="33"/>
      <c r="C111" s="34" t="str">
        <f aca="false">IF($D111="","",IF($B111="","",IF($B111&gt;=8,"Alta",IF($B111&gt;=5,"Média","Baixa"))))</f>
        <v/>
      </c>
      <c r="D111" s="32"/>
      <c r="E111" s="32"/>
      <c r="F111" s="32"/>
      <c r="G111" s="35"/>
      <c r="H111" s="32"/>
      <c r="I111" s="32"/>
      <c r="J111" s="36"/>
      <c r="K111" s="36"/>
      <c r="L111" s="37"/>
      <c r="M111" s="34" t="str">
        <f aca="false">IF($D111="","",IF(OR($L111="Concluída",$L111="Cancelada"),"",IF($G111="","Sem prazo",IF($G111&lt;INT(Parâmetros!$C$4),"Atrasada",IF($G111&lt;=INT(Parâmetros!$C$4)+Parâmetros!$C$5,"Vence em breve","No prazo")))))</f>
        <v/>
      </c>
      <c r="N111" s="38" t="str">
        <f aca="false">IF($D111="","",IF($M111="Atrasada",INT(Parâmetros!$C$4)-$G111,""))</f>
        <v/>
      </c>
      <c r="O111" s="39" t="str">
        <f aca="false">IF($D111="","",IF(AND($L111="Concluída",$J111&lt;&gt;"",$K111&lt;&gt;""),$K111-$J111,""))</f>
        <v/>
      </c>
    </row>
    <row r="112" customFormat="false" ht="18" hidden="false" customHeight="true" outlineLevel="0" collapsed="false">
      <c r="A112" s="32"/>
      <c r="B112" s="33"/>
      <c r="C112" s="34" t="str">
        <f aca="false">IF($D112="","",IF($B112="","",IF($B112&gt;=8,"Alta",IF($B112&gt;=5,"Média","Baixa"))))</f>
        <v/>
      </c>
      <c r="D112" s="32"/>
      <c r="E112" s="32"/>
      <c r="F112" s="32"/>
      <c r="G112" s="35"/>
      <c r="H112" s="32"/>
      <c r="I112" s="32"/>
      <c r="J112" s="36"/>
      <c r="K112" s="36"/>
      <c r="L112" s="37"/>
      <c r="M112" s="34" t="str">
        <f aca="false">IF($D112="","",IF(OR($L112="Concluída",$L112="Cancelada"),"",IF($G112="","Sem prazo",IF($G112&lt;INT(Parâmetros!$C$4),"Atrasada",IF($G112&lt;=INT(Parâmetros!$C$4)+Parâmetros!$C$5,"Vence em breve","No prazo")))))</f>
        <v/>
      </c>
      <c r="N112" s="38" t="str">
        <f aca="false">IF($D112="","",IF($M112="Atrasada",INT(Parâmetros!$C$4)-$G112,""))</f>
        <v/>
      </c>
      <c r="O112" s="39" t="str">
        <f aca="false">IF($D112="","",IF(AND($L112="Concluída",$J112&lt;&gt;"",$K112&lt;&gt;""),$K112-$J112,""))</f>
        <v/>
      </c>
    </row>
    <row r="113" customFormat="false" ht="18" hidden="false" customHeight="true" outlineLevel="0" collapsed="false">
      <c r="A113" s="32"/>
      <c r="B113" s="33"/>
      <c r="C113" s="34" t="str">
        <f aca="false">IF($D113="","",IF($B113="","",IF($B113&gt;=8,"Alta",IF($B113&gt;=5,"Média","Baixa"))))</f>
        <v/>
      </c>
      <c r="D113" s="32"/>
      <c r="E113" s="32"/>
      <c r="F113" s="32"/>
      <c r="G113" s="35"/>
      <c r="H113" s="32"/>
      <c r="I113" s="32"/>
      <c r="J113" s="36"/>
      <c r="K113" s="36"/>
      <c r="L113" s="37"/>
      <c r="M113" s="34" t="str">
        <f aca="false">IF($D113="","",IF(OR($L113="Concluída",$L113="Cancelada"),"",IF($G113="","Sem prazo",IF($G113&lt;INT(Parâmetros!$C$4),"Atrasada",IF($G113&lt;=INT(Parâmetros!$C$4)+Parâmetros!$C$5,"Vence em breve","No prazo")))))</f>
        <v/>
      </c>
      <c r="N113" s="38" t="str">
        <f aca="false">IF($D113="","",IF($M113="Atrasada",INT(Parâmetros!$C$4)-$G113,""))</f>
        <v/>
      </c>
      <c r="O113" s="39" t="str">
        <f aca="false">IF($D113="","",IF(AND($L113="Concluída",$J113&lt;&gt;"",$K113&lt;&gt;""),$K113-$J113,""))</f>
        <v/>
      </c>
    </row>
    <row r="114" customFormat="false" ht="18" hidden="false" customHeight="true" outlineLevel="0" collapsed="false">
      <c r="A114" s="32"/>
      <c r="B114" s="33"/>
      <c r="C114" s="34" t="str">
        <f aca="false">IF($D114="","",IF($B114="","",IF($B114&gt;=8,"Alta",IF($B114&gt;=5,"Média","Baixa"))))</f>
        <v/>
      </c>
      <c r="D114" s="32"/>
      <c r="E114" s="32"/>
      <c r="F114" s="32"/>
      <c r="G114" s="35"/>
      <c r="H114" s="32"/>
      <c r="I114" s="32"/>
      <c r="J114" s="36"/>
      <c r="K114" s="36"/>
      <c r="L114" s="37"/>
      <c r="M114" s="34" t="str">
        <f aca="false">IF($D114="","",IF(OR($L114="Concluída",$L114="Cancelada"),"",IF($G114="","Sem prazo",IF($G114&lt;INT(Parâmetros!$C$4),"Atrasada",IF($G114&lt;=INT(Parâmetros!$C$4)+Parâmetros!$C$5,"Vence em breve","No prazo")))))</f>
        <v/>
      </c>
      <c r="N114" s="38" t="str">
        <f aca="false">IF($D114="","",IF($M114="Atrasada",INT(Parâmetros!$C$4)-$G114,""))</f>
        <v/>
      </c>
      <c r="O114" s="39" t="str">
        <f aca="false">IF($D114="","",IF(AND($L114="Concluída",$J114&lt;&gt;"",$K114&lt;&gt;""),$K114-$J114,""))</f>
        <v/>
      </c>
    </row>
    <row r="115" customFormat="false" ht="18" hidden="false" customHeight="true" outlineLevel="0" collapsed="false">
      <c r="A115" s="32"/>
      <c r="B115" s="33"/>
      <c r="C115" s="34" t="str">
        <f aca="false">IF($D115="","",IF($B115="","",IF($B115&gt;=8,"Alta",IF($B115&gt;=5,"Média","Baixa"))))</f>
        <v/>
      </c>
      <c r="D115" s="32"/>
      <c r="E115" s="32"/>
      <c r="F115" s="32"/>
      <c r="G115" s="35"/>
      <c r="H115" s="32"/>
      <c r="I115" s="32"/>
      <c r="J115" s="36"/>
      <c r="K115" s="36"/>
      <c r="L115" s="37"/>
      <c r="M115" s="34" t="str">
        <f aca="false">IF($D115="","",IF(OR($L115="Concluída",$L115="Cancelada"),"",IF($G115="","Sem prazo",IF($G115&lt;INT(Parâmetros!$C$4),"Atrasada",IF($G115&lt;=INT(Parâmetros!$C$4)+Parâmetros!$C$5,"Vence em breve","No prazo")))))</f>
        <v/>
      </c>
      <c r="N115" s="38" t="str">
        <f aca="false">IF($D115="","",IF($M115="Atrasada",INT(Parâmetros!$C$4)-$G115,""))</f>
        <v/>
      </c>
      <c r="O115" s="39" t="str">
        <f aca="false">IF($D115="","",IF(AND($L115="Concluída",$J115&lt;&gt;"",$K115&lt;&gt;""),$K115-$J115,""))</f>
        <v/>
      </c>
    </row>
    <row r="116" customFormat="false" ht="18" hidden="false" customHeight="true" outlineLevel="0" collapsed="false">
      <c r="A116" s="32"/>
      <c r="B116" s="33"/>
      <c r="C116" s="34" t="str">
        <f aca="false">IF($D116="","",IF($B116="","",IF($B116&gt;=8,"Alta",IF($B116&gt;=5,"Média","Baixa"))))</f>
        <v/>
      </c>
      <c r="D116" s="32"/>
      <c r="E116" s="32"/>
      <c r="F116" s="32"/>
      <c r="G116" s="35"/>
      <c r="H116" s="32"/>
      <c r="I116" s="32"/>
      <c r="J116" s="36"/>
      <c r="K116" s="36"/>
      <c r="L116" s="37"/>
      <c r="M116" s="34" t="str">
        <f aca="false">IF($D116="","",IF(OR($L116="Concluída",$L116="Cancelada"),"",IF($G116="","Sem prazo",IF($G116&lt;INT(Parâmetros!$C$4),"Atrasada",IF($G116&lt;=INT(Parâmetros!$C$4)+Parâmetros!$C$5,"Vence em breve","No prazo")))))</f>
        <v/>
      </c>
      <c r="N116" s="38" t="str">
        <f aca="false">IF($D116="","",IF($M116="Atrasada",INT(Parâmetros!$C$4)-$G116,""))</f>
        <v/>
      </c>
      <c r="O116" s="39" t="str">
        <f aca="false">IF($D116="","",IF(AND($L116="Concluída",$J116&lt;&gt;"",$K116&lt;&gt;""),$K116-$J116,""))</f>
        <v/>
      </c>
    </row>
    <row r="117" customFormat="false" ht="18" hidden="false" customHeight="true" outlineLevel="0" collapsed="false">
      <c r="A117" s="32"/>
      <c r="B117" s="33"/>
      <c r="C117" s="34" t="str">
        <f aca="false">IF($D117="","",IF($B117="","",IF($B117&gt;=8,"Alta",IF($B117&gt;=5,"Média","Baixa"))))</f>
        <v/>
      </c>
      <c r="D117" s="32"/>
      <c r="E117" s="32"/>
      <c r="F117" s="32"/>
      <c r="G117" s="35"/>
      <c r="H117" s="32"/>
      <c r="I117" s="32"/>
      <c r="J117" s="36"/>
      <c r="K117" s="36"/>
      <c r="L117" s="37"/>
      <c r="M117" s="34" t="str">
        <f aca="false">IF($D117="","",IF(OR($L117="Concluída",$L117="Cancelada"),"",IF($G117="","Sem prazo",IF($G117&lt;INT(Parâmetros!$C$4),"Atrasada",IF($G117&lt;=INT(Parâmetros!$C$4)+Parâmetros!$C$5,"Vence em breve","No prazo")))))</f>
        <v/>
      </c>
      <c r="N117" s="38" t="str">
        <f aca="false">IF($D117="","",IF($M117="Atrasada",INT(Parâmetros!$C$4)-$G117,""))</f>
        <v/>
      </c>
      <c r="O117" s="39" t="str">
        <f aca="false">IF($D117="","",IF(AND($L117="Concluída",$J117&lt;&gt;"",$K117&lt;&gt;""),$K117-$J117,""))</f>
        <v/>
      </c>
    </row>
    <row r="118" customFormat="false" ht="18" hidden="false" customHeight="true" outlineLevel="0" collapsed="false">
      <c r="A118" s="32"/>
      <c r="B118" s="33"/>
      <c r="C118" s="34" t="str">
        <f aca="false">IF($D118="","",IF($B118="","",IF($B118&gt;=8,"Alta",IF($B118&gt;=5,"Média","Baixa"))))</f>
        <v/>
      </c>
      <c r="D118" s="32"/>
      <c r="E118" s="32"/>
      <c r="F118" s="32"/>
      <c r="G118" s="35"/>
      <c r="H118" s="32"/>
      <c r="I118" s="32"/>
      <c r="J118" s="36"/>
      <c r="K118" s="36"/>
      <c r="L118" s="37"/>
      <c r="M118" s="34" t="str">
        <f aca="false">IF($D118="","",IF(OR($L118="Concluída",$L118="Cancelada"),"",IF($G118="","Sem prazo",IF($G118&lt;INT(Parâmetros!$C$4),"Atrasada",IF($G118&lt;=INT(Parâmetros!$C$4)+Parâmetros!$C$5,"Vence em breve","No prazo")))))</f>
        <v/>
      </c>
      <c r="N118" s="38" t="str">
        <f aca="false">IF($D118="","",IF($M118="Atrasada",INT(Parâmetros!$C$4)-$G118,""))</f>
        <v/>
      </c>
      <c r="O118" s="39" t="str">
        <f aca="false">IF($D118="","",IF(AND($L118="Concluída",$J118&lt;&gt;"",$K118&lt;&gt;""),$K118-$J118,""))</f>
        <v/>
      </c>
    </row>
    <row r="119" customFormat="false" ht="18" hidden="false" customHeight="true" outlineLevel="0" collapsed="false">
      <c r="A119" s="32"/>
      <c r="B119" s="33"/>
      <c r="C119" s="34" t="str">
        <f aca="false">IF($D119="","",IF($B119="","",IF($B119&gt;=8,"Alta",IF($B119&gt;=5,"Média","Baixa"))))</f>
        <v/>
      </c>
      <c r="D119" s="32"/>
      <c r="E119" s="32"/>
      <c r="F119" s="32"/>
      <c r="G119" s="35"/>
      <c r="H119" s="32"/>
      <c r="I119" s="32"/>
      <c r="J119" s="36"/>
      <c r="K119" s="36"/>
      <c r="L119" s="37"/>
      <c r="M119" s="34" t="str">
        <f aca="false">IF($D119="","",IF(OR($L119="Concluída",$L119="Cancelada"),"",IF($G119="","Sem prazo",IF($G119&lt;INT(Parâmetros!$C$4),"Atrasada",IF($G119&lt;=INT(Parâmetros!$C$4)+Parâmetros!$C$5,"Vence em breve","No prazo")))))</f>
        <v/>
      </c>
      <c r="N119" s="38" t="str">
        <f aca="false">IF($D119="","",IF($M119="Atrasada",INT(Parâmetros!$C$4)-$G119,""))</f>
        <v/>
      </c>
      <c r="O119" s="39" t="str">
        <f aca="false">IF($D119="","",IF(AND($L119="Concluída",$J119&lt;&gt;"",$K119&lt;&gt;""),$K119-$J119,""))</f>
        <v/>
      </c>
    </row>
    <row r="120" customFormat="false" ht="18" hidden="false" customHeight="true" outlineLevel="0" collapsed="false">
      <c r="A120" s="32"/>
      <c r="B120" s="33"/>
      <c r="C120" s="34" t="str">
        <f aca="false">IF($D120="","",IF($B120="","",IF($B120&gt;=8,"Alta",IF($B120&gt;=5,"Média","Baixa"))))</f>
        <v/>
      </c>
      <c r="D120" s="32"/>
      <c r="E120" s="32"/>
      <c r="F120" s="32"/>
      <c r="G120" s="35"/>
      <c r="H120" s="32"/>
      <c r="I120" s="32"/>
      <c r="J120" s="36"/>
      <c r="K120" s="36"/>
      <c r="L120" s="37"/>
      <c r="M120" s="34" t="str">
        <f aca="false">IF($D120="","",IF(OR($L120="Concluída",$L120="Cancelada"),"",IF($G120="","Sem prazo",IF($G120&lt;INT(Parâmetros!$C$4),"Atrasada",IF($G120&lt;=INT(Parâmetros!$C$4)+Parâmetros!$C$5,"Vence em breve","No prazo")))))</f>
        <v/>
      </c>
      <c r="N120" s="38" t="str">
        <f aca="false">IF($D120="","",IF($M120="Atrasada",INT(Parâmetros!$C$4)-$G120,""))</f>
        <v/>
      </c>
      <c r="O120" s="39" t="str">
        <f aca="false">IF($D120="","",IF(AND($L120="Concluída",$J120&lt;&gt;"",$K120&lt;&gt;""),$K120-$J120,""))</f>
        <v/>
      </c>
    </row>
    <row r="121" customFormat="false" ht="18" hidden="false" customHeight="true" outlineLevel="0" collapsed="false">
      <c r="A121" s="32"/>
      <c r="B121" s="33"/>
      <c r="C121" s="34" t="str">
        <f aca="false">IF($D121="","",IF($B121="","",IF($B121&gt;=8,"Alta",IF($B121&gt;=5,"Média","Baixa"))))</f>
        <v/>
      </c>
      <c r="D121" s="32"/>
      <c r="E121" s="32"/>
      <c r="F121" s="32"/>
      <c r="G121" s="35"/>
      <c r="H121" s="32"/>
      <c r="I121" s="32"/>
      <c r="J121" s="36"/>
      <c r="K121" s="36"/>
      <c r="L121" s="37"/>
      <c r="M121" s="34" t="str">
        <f aca="false">IF($D121="","",IF(OR($L121="Concluída",$L121="Cancelada"),"",IF($G121="","Sem prazo",IF($G121&lt;INT(Parâmetros!$C$4),"Atrasada",IF($G121&lt;=INT(Parâmetros!$C$4)+Parâmetros!$C$5,"Vence em breve","No prazo")))))</f>
        <v/>
      </c>
      <c r="N121" s="38" t="str">
        <f aca="false">IF($D121="","",IF($M121="Atrasada",INT(Parâmetros!$C$4)-$G121,""))</f>
        <v/>
      </c>
      <c r="O121" s="39" t="str">
        <f aca="false">IF($D121="","",IF(AND($L121="Concluída",$J121&lt;&gt;"",$K121&lt;&gt;""),$K121-$J121,""))</f>
        <v/>
      </c>
    </row>
    <row r="122" customFormat="false" ht="18" hidden="false" customHeight="true" outlineLevel="0" collapsed="false">
      <c r="A122" s="32"/>
      <c r="B122" s="33"/>
      <c r="C122" s="34" t="str">
        <f aca="false">IF($D122="","",IF($B122="","",IF($B122&gt;=8,"Alta",IF($B122&gt;=5,"Média","Baixa"))))</f>
        <v/>
      </c>
      <c r="D122" s="32"/>
      <c r="E122" s="32"/>
      <c r="F122" s="32"/>
      <c r="G122" s="35"/>
      <c r="H122" s="32"/>
      <c r="I122" s="32"/>
      <c r="J122" s="36"/>
      <c r="K122" s="36"/>
      <c r="L122" s="37"/>
      <c r="M122" s="34" t="str">
        <f aca="false">IF($D122="","",IF(OR($L122="Concluída",$L122="Cancelada"),"",IF($G122="","Sem prazo",IF($G122&lt;INT(Parâmetros!$C$4),"Atrasada",IF($G122&lt;=INT(Parâmetros!$C$4)+Parâmetros!$C$5,"Vence em breve","No prazo")))))</f>
        <v/>
      </c>
      <c r="N122" s="38" t="str">
        <f aca="false">IF($D122="","",IF($M122="Atrasada",INT(Parâmetros!$C$4)-$G122,""))</f>
        <v/>
      </c>
      <c r="O122" s="39" t="str">
        <f aca="false">IF($D122="","",IF(AND($L122="Concluída",$J122&lt;&gt;"",$K122&lt;&gt;""),$K122-$J122,""))</f>
        <v/>
      </c>
    </row>
    <row r="123" customFormat="false" ht="18" hidden="false" customHeight="true" outlineLevel="0" collapsed="false">
      <c r="A123" s="32"/>
      <c r="B123" s="33"/>
      <c r="C123" s="34" t="str">
        <f aca="false">IF($D123="","",IF($B123="","",IF($B123&gt;=8,"Alta",IF($B123&gt;=5,"Média","Baixa"))))</f>
        <v/>
      </c>
      <c r="D123" s="32"/>
      <c r="E123" s="32"/>
      <c r="F123" s="32"/>
      <c r="G123" s="35"/>
      <c r="H123" s="32"/>
      <c r="I123" s="32"/>
      <c r="J123" s="36"/>
      <c r="K123" s="36"/>
      <c r="L123" s="37"/>
      <c r="M123" s="34" t="str">
        <f aca="false">IF($D123="","",IF(OR($L123="Concluída",$L123="Cancelada"),"",IF($G123="","Sem prazo",IF($G123&lt;INT(Parâmetros!$C$4),"Atrasada",IF($G123&lt;=INT(Parâmetros!$C$4)+Parâmetros!$C$5,"Vence em breve","No prazo")))))</f>
        <v/>
      </c>
      <c r="N123" s="38" t="str">
        <f aca="false">IF($D123="","",IF($M123="Atrasada",INT(Parâmetros!$C$4)-$G123,""))</f>
        <v/>
      </c>
      <c r="O123" s="39" t="str">
        <f aca="false">IF($D123="","",IF(AND($L123="Concluída",$J123&lt;&gt;"",$K123&lt;&gt;""),$K123-$J123,""))</f>
        <v/>
      </c>
    </row>
    <row r="124" customFormat="false" ht="18" hidden="false" customHeight="true" outlineLevel="0" collapsed="false">
      <c r="A124" s="32"/>
      <c r="B124" s="33"/>
      <c r="C124" s="34" t="str">
        <f aca="false">IF($D124="","",IF($B124="","",IF($B124&gt;=8,"Alta",IF($B124&gt;=5,"Média","Baixa"))))</f>
        <v/>
      </c>
      <c r="D124" s="32"/>
      <c r="E124" s="32"/>
      <c r="F124" s="32"/>
      <c r="G124" s="35"/>
      <c r="H124" s="32"/>
      <c r="I124" s="32"/>
      <c r="J124" s="36"/>
      <c r="K124" s="36"/>
      <c r="L124" s="37"/>
      <c r="M124" s="34" t="str">
        <f aca="false">IF($D124="","",IF(OR($L124="Concluída",$L124="Cancelada"),"",IF($G124="","Sem prazo",IF($G124&lt;INT(Parâmetros!$C$4),"Atrasada",IF($G124&lt;=INT(Parâmetros!$C$4)+Parâmetros!$C$5,"Vence em breve","No prazo")))))</f>
        <v/>
      </c>
      <c r="N124" s="38" t="str">
        <f aca="false">IF($D124="","",IF($M124="Atrasada",INT(Parâmetros!$C$4)-$G124,""))</f>
        <v/>
      </c>
      <c r="O124" s="39" t="str">
        <f aca="false">IF($D124="","",IF(AND($L124="Concluída",$J124&lt;&gt;"",$K124&lt;&gt;""),$K124-$J124,""))</f>
        <v/>
      </c>
    </row>
    <row r="125" customFormat="false" ht="18" hidden="false" customHeight="true" outlineLevel="0" collapsed="false">
      <c r="A125" s="32"/>
      <c r="B125" s="33"/>
      <c r="C125" s="34" t="str">
        <f aca="false">IF($D125="","",IF($B125="","",IF($B125&gt;=8,"Alta",IF($B125&gt;=5,"Média","Baixa"))))</f>
        <v/>
      </c>
      <c r="D125" s="32"/>
      <c r="E125" s="32"/>
      <c r="F125" s="32"/>
      <c r="G125" s="35"/>
      <c r="H125" s="32"/>
      <c r="I125" s="32"/>
      <c r="J125" s="36"/>
      <c r="K125" s="36"/>
      <c r="L125" s="37"/>
      <c r="M125" s="34" t="str">
        <f aca="false">IF($D125="","",IF(OR($L125="Concluída",$L125="Cancelada"),"",IF($G125="","Sem prazo",IF($G125&lt;INT(Parâmetros!$C$4),"Atrasada",IF($G125&lt;=INT(Parâmetros!$C$4)+Parâmetros!$C$5,"Vence em breve","No prazo")))))</f>
        <v/>
      </c>
      <c r="N125" s="38" t="str">
        <f aca="false">IF($D125="","",IF($M125="Atrasada",INT(Parâmetros!$C$4)-$G125,""))</f>
        <v/>
      </c>
      <c r="O125" s="39" t="str">
        <f aca="false">IF($D125="","",IF(AND($L125="Concluída",$J125&lt;&gt;"",$K125&lt;&gt;""),$K125-$J125,""))</f>
        <v/>
      </c>
    </row>
    <row r="126" customFormat="false" ht="18" hidden="false" customHeight="true" outlineLevel="0" collapsed="false">
      <c r="A126" s="32"/>
      <c r="B126" s="33"/>
      <c r="C126" s="34" t="str">
        <f aca="false">IF($D126="","",IF($B126="","",IF($B126&gt;=8,"Alta",IF($B126&gt;=5,"Média","Baixa"))))</f>
        <v/>
      </c>
      <c r="D126" s="32"/>
      <c r="E126" s="32"/>
      <c r="F126" s="32"/>
      <c r="G126" s="35"/>
      <c r="H126" s="32"/>
      <c r="I126" s="32"/>
      <c r="J126" s="36"/>
      <c r="K126" s="36"/>
      <c r="L126" s="37"/>
      <c r="M126" s="34" t="str">
        <f aca="false">IF($D126="","",IF(OR($L126="Concluída",$L126="Cancelada"),"",IF($G126="","Sem prazo",IF($G126&lt;INT(Parâmetros!$C$4),"Atrasada",IF($G126&lt;=INT(Parâmetros!$C$4)+Parâmetros!$C$5,"Vence em breve","No prazo")))))</f>
        <v/>
      </c>
      <c r="N126" s="38" t="str">
        <f aca="false">IF($D126="","",IF($M126="Atrasada",INT(Parâmetros!$C$4)-$G126,""))</f>
        <v/>
      </c>
      <c r="O126" s="39" t="str">
        <f aca="false">IF($D126="","",IF(AND($L126="Concluída",$J126&lt;&gt;"",$K126&lt;&gt;""),$K126-$J126,""))</f>
        <v/>
      </c>
    </row>
    <row r="127" customFormat="false" ht="18" hidden="false" customHeight="true" outlineLevel="0" collapsed="false">
      <c r="A127" s="32"/>
      <c r="B127" s="33"/>
      <c r="C127" s="34" t="str">
        <f aca="false">IF($D127="","",IF($B127="","",IF($B127&gt;=8,"Alta",IF($B127&gt;=5,"Média","Baixa"))))</f>
        <v/>
      </c>
      <c r="D127" s="32"/>
      <c r="E127" s="32"/>
      <c r="F127" s="32"/>
      <c r="G127" s="35"/>
      <c r="H127" s="32"/>
      <c r="I127" s="32"/>
      <c r="J127" s="36"/>
      <c r="K127" s="36"/>
      <c r="L127" s="37"/>
      <c r="M127" s="34" t="str">
        <f aca="false">IF($D127="","",IF(OR($L127="Concluída",$L127="Cancelada"),"",IF($G127="","Sem prazo",IF($G127&lt;INT(Parâmetros!$C$4),"Atrasada",IF($G127&lt;=INT(Parâmetros!$C$4)+Parâmetros!$C$5,"Vence em breve","No prazo")))))</f>
        <v/>
      </c>
      <c r="N127" s="38" t="str">
        <f aca="false">IF($D127="","",IF($M127="Atrasada",INT(Parâmetros!$C$4)-$G127,""))</f>
        <v/>
      </c>
      <c r="O127" s="39" t="str">
        <f aca="false">IF($D127="","",IF(AND($L127="Concluída",$J127&lt;&gt;"",$K127&lt;&gt;""),$K127-$J127,""))</f>
        <v/>
      </c>
    </row>
    <row r="128" customFormat="false" ht="18" hidden="false" customHeight="true" outlineLevel="0" collapsed="false">
      <c r="A128" s="32"/>
      <c r="B128" s="33"/>
      <c r="C128" s="34" t="str">
        <f aca="false">IF($D128="","",IF($B128="","",IF($B128&gt;=8,"Alta",IF($B128&gt;=5,"Média","Baixa"))))</f>
        <v/>
      </c>
      <c r="D128" s="32"/>
      <c r="E128" s="32"/>
      <c r="F128" s="32"/>
      <c r="G128" s="35"/>
      <c r="H128" s="32"/>
      <c r="I128" s="32"/>
      <c r="J128" s="36"/>
      <c r="K128" s="36"/>
      <c r="L128" s="37"/>
      <c r="M128" s="34" t="str">
        <f aca="false">IF($D128="","",IF(OR($L128="Concluída",$L128="Cancelada"),"",IF($G128="","Sem prazo",IF($G128&lt;INT(Parâmetros!$C$4),"Atrasada",IF($G128&lt;=INT(Parâmetros!$C$4)+Parâmetros!$C$5,"Vence em breve","No prazo")))))</f>
        <v/>
      </c>
      <c r="N128" s="38" t="str">
        <f aca="false">IF($D128="","",IF($M128="Atrasada",INT(Parâmetros!$C$4)-$G128,""))</f>
        <v/>
      </c>
      <c r="O128" s="39" t="str">
        <f aca="false">IF($D128="","",IF(AND($L128="Concluída",$J128&lt;&gt;"",$K128&lt;&gt;""),$K128-$J128,""))</f>
        <v/>
      </c>
    </row>
    <row r="129" customFormat="false" ht="18" hidden="false" customHeight="true" outlineLevel="0" collapsed="false">
      <c r="A129" s="32"/>
      <c r="B129" s="33"/>
      <c r="C129" s="34" t="str">
        <f aca="false">IF($D129="","",IF($B129="","",IF($B129&gt;=8,"Alta",IF($B129&gt;=5,"Média","Baixa"))))</f>
        <v/>
      </c>
      <c r="D129" s="32"/>
      <c r="E129" s="32"/>
      <c r="F129" s="32"/>
      <c r="G129" s="35"/>
      <c r="H129" s="32"/>
      <c r="I129" s="32"/>
      <c r="J129" s="36"/>
      <c r="K129" s="36"/>
      <c r="L129" s="37"/>
      <c r="M129" s="34" t="str">
        <f aca="false">IF($D129="","",IF(OR($L129="Concluída",$L129="Cancelada"),"",IF($G129="","Sem prazo",IF($G129&lt;INT(Parâmetros!$C$4),"Atrasada",IF($G129&lt;=INT(Parâmetros!$C$4)+Parâmetros!$C$5,"Vence em breve","No prazo")))))</f>
        <v/>
      </c>
      <c r="N129" s="38" t="str">
        <f aca="false">IF($D129="","",IF($M129="Atrasada",INT(Parâmetros!$C$4)-$G129,""))</f>
        <v/>
      </c>
      <c r="O129" s="39" t="str">
        <f aca="false">IF($D129="","",IF(AND($L129="Concluída",$J129&lt;&gt;"",$K129&lt;&gt;""),$K129-$J129,""))</f>
        <v/>
      </c>
    </row>
    <row r="130" customFormat="false" ht="18" hidden="false" customHeight="true" outlineLevel="0" collapsed="false">
      <c r="A130" s="32"/>
      <c r="B130" s="33"/>
      <c r="C130" s="34" t="str">
        <f aca="false">IF($D130="","",IF($B130="","",IF($B130&gt;=8,"Alta",IF($B130&gt;=5,"Média","Baixa"))))</f>
        <v/>
      </c>
      <c r="D130" s="32"/>
      <c r="E130" s="32"/>
      <c r="F130" s="32"/>
      <c r="G130" s="35"/>
      <c r="H130" s="32"/>
      <c r="I130" s="32"/>
      <c r="J130" s="36"/>
      <c r="K130" s="36"/>
      <c r="L130" s="37"/>
      <c r="M130" s="34" t="str">
        <f aca="false">IF($D130="","",IF(OR($L130="Concluída",$L130="Cancelada"),"",IF($G130="","Sem prazo",IF($G130&lt;INT(Parâmetros!$C$4),"Atrasada",IF($G130&lt;=INT(Parâmetros!$C$4)+Parâmetros!$C$5,"Vence em breve","No prazo")))))</f>
        <v/>
      </c>
      <c r="N130" s="38" t="str">
        <f aca="false">IF($D130="","",IF($M130="Atrasada",INT(Parâmetros!$C$4)-$G130,""))</f>
        <v/>
      </c>
      <c r="O130" s="39" t="str">
        <f aca="false">IF($D130="","",IF(AND($L130="Concluída",$J130&lt;&gt;"",$K130&lt;&gt;""),$K130-$J130,""))</f>
        <v/>
      </c>
    </row>
    <row r="131" customFormat="false" ht="18" hidden="false" customHeight="true" outlineLevel="0" collapsed="false">
      <c r="A131" s="32"/>
      <c r="B131" s="33"/>
      <c r="C131" s="34" t="str">
        <f aca="false">IF($D131="","",IF($B131="","",IF($B131&gt;=8,"Alta",IF($B131&gt;=5,"Média","Baixa"))))</f>
        <v/>
      </c>
      <c r="D131" s="32"/>
      <c r="E131" s="32"/>
      <c r="F131" s="32"/>
      <c r="G131" s="35"/>
      <c r="H131" s="32"/>
      <c r="I131" s="32"/>
      <c r="J131" s="36"/>
      <c r="K131" s="36"/>
      <c r="L131" s="37"/>
      <c r="M131" s="34" t="str">
        <f aca="false">IF($D131="","",IF(OR($L131="Concluída",$L131="Cancelada"),"",IF($G131="","Sem prazo",IF($G131&lt;INT(Parâmetros!$C$4),"Atrasada",IF($G131&lt;=INT(Parâmetros!$C$4)+Parâmetros!$C$5,"Vence em breve","No prazo")))))</f>
        <v/>
      </c>
      <c r="N131" s="38" t="str">
        <f aca="false">IF($D131="","",IF($M131="Atrasada",INT(Parâmetros!$C$4)-$G131,""))</f>
        <v/>
      </c>
      <c r="O131" s="39" t="str">
        <f aca="false">IF($D131="","",IF(AND($L131="Concluída",$J131&lt;&gt;"",$K131&lt;&gt;""),$K131-$J131,""))</f>
        <v/>
      </c>
    </row>
    <row r="132" customFormat="false" ht="18" hidden="false" customHeight="true" outlineLevel="0" collapsed="false">
      <c r="A132" s="32"/>
      <c r="B132" s="33"/>
      <c r="C132" s="34" t="str">
        <f aca="false">IF($D132="","",IF($B132="","",IF($B132&gt;=8,"Alta",IF($B132&gt;=5,"Média","Baixa"))))</f>
        <v/>
      </c>
      <c r="D132" s="32"/>
      <c r="E132" s="32"/>
      <c r="F132" s="32"/>
      <c r="G132" s="35"/>
      <c r="H132" s="32"/>
      <c r="I132" s="32"/>
      <c r="J132" s="36"/>
      <c r="K132" s="36"/>
      <c r="L132" s="37"/>
      <c r="M132" s="34" t="str">
        <f aca="false">IF($D132="","",IF(OR($L132="Concluída",$L132="Cancelada"),"",IF($G132="","Sem prazo",IF($G132&lt;INT(Parâmetros!$C$4),"Atrasada",IF($G132&lt;=INT(Parâmetros!$C$4)+Parâmetros!$C$5,"Vence em breve","No prazo")))))</f>
        <v/>
      </c>
      <c r="N132" s="38" t="str">
        <f aca="false">IF($D132="","",IF($M132="Atrasada",INT(Parâmetros!$C$4)-$G132,""))</f>
        <v/>
      </c>
      <c r="O132" s="39" t="str">
        <f aca="false">IF($D132="","",IF(AND($L132="Concluída",$J132&lt;&gt;"",$K132&lt;&gt;""),$K132-$J132,""))</f>
        <v/>
      </c>
    </row>
    <row r="133" customFormat="false" ht="18" hidden="false" customHeight="true" outlineLevel="0" collapsed="false">
      <c r="A133" s="32"/>
      <c r="B133" s="33"/>
      <c r="C133" s="34" t="str">
        <f aca="false">IF($D133="","",IF($B133="","",IF($B133&gt;=8,"Alta",IF($B133&gt;=5,"Média","Baixa"))))</f>
        <v/>
      </c>
      <c r="D133" s="32"/>
      <c r="E133" s="32"/>
      <c r="F133" s="32"/>
      <c r="G133" s="35"/>
      <c r="H133" s="32"/>
      <c r="I133" s="32"/>
      <c r="J133" s="36"/>
      <c r="K133" s="36"/>
      <c r="L133" s="37"/>
      <c r="M133" s="34" t="str">
        <f aca="false">IF($D133="","",IF(OR($L133="Concluída",$L133="Cancelada"),"",IF($G133="","Sem prazo",IF($G133&lt;INT(Parâmetros!$C$4),"Atrasada",IF($G133&lt;=INT(Parâmetros!$C$4)+Parâmetros!$C$5,"Vence em breve","No prazo")))))</f>
        <v/>
      </c>
      <c r="N133" s="38" t="str">
        <f aca="false">IF($D133="","",IF($M133="Atrasada",INT(Parâmetros!$C$4)-$G133,""))</f>
        <v/>
      </c>
      <c r="O133" s="39" t="str">
        <f aca="false">IF($D133="","",IF(AND($L133="Concluída",$J133&lt;&gt;"",$K133&lt;&gt;""),$K133-$J133,""))</f>
        <v/>
      </c>
    </row>
    <row r="134" customFormat="false" ht="18" hidden="false" customHeight="true" outlineLevel="0" collapsed="false">
      <c r="A134" s="32"/>
      <c r="B134" s="33"/>
      <c r="C134" s="34" t="str">
        <f aca="false">IF($D134="","",IF($B134="","",IF($B134&gt;=8,"Alta",IF($B134&gt;=5,"Média","Baixa"))))</f>
        <v/>
      </c>
      <c r="D134" s="32"/>
      <c r="E134" s="32"/>
      <c r="F134" s="32"/>
      <c r="G134" s="35"/>
      <c r="H134" s="32"/>
      <c r="I134" s="32"/>
      <c r="J134" s="36"/>
      <c r="K134" s="36"/>
      <c r="L134" s="37"/>
      <c r="M134" s="34" t="str">
        <f aca="false">IF($D134="","",IF(OR($L134="Concluída",$L134="Cancelada"),"",IF($G134="","Sem prazo",IF($G134&lt;INT(Parâmetros!$C$4),"Atrasada",IF($G134&lt;=INT(Parâmetros!$C$4)+Parâmetros!$C$5,"Vence em breve","No prazo")))))</f>
        <v/>
      </c>
      <c r="N134" s="38" t="str">
        <f aca="false">IF($D134="","",IF($M134="Atrasada",INT(Parâmetros!$C$4)-$G134,""))</f>
        <v/>
      </c>
      <c r="O134" s="39" t="str">
        <f aca="false">IF($D134="","",IF(AND($L134="Concluída",$J134&lt;&gt;"",$K134&lt;&gt;""),$K134-$J134,""))</f>
        <v/>
      </c>
    </row>
    <row r="135" customFormat="false" ht="18" hidden="false" customHeight="true" outlineLevel="0" collapsed="false">
      <c r="A135" s="32"/>
      <c r="B135" s="33"/>
      <c r="C135" s="34" t="str">
        <f aca="false">IF($D135="","",IF($B135="","",IF($B135&gt;=8,"Alta",IF($B135&gt;=5,"Média","Baixa"))))</f>
        <v/>
      </c>
      <c r="D135" s="32"/>
      <c r="E135" s="32"/>
      <c r="F135" s="32"/>
      <c r="G135" s="35"/>
      <c r="H135" s="32"/>
      <c r="I135" s="32"/>
      <c r="J135" s="36"/>
      <c r="K135" s="36"/>
      <c r="L135" s="37"/>
      <c r="M135" s="34" t="str">
        <f aca="false">IF($D135="","",IF(OR($L135="Concluída",$L135="Cancelada"),"",IF($G135="","Sem prazo",IF($G135&lt;INT(Parâmetros!$C$4),"Atrasada",IF($G135&lt;=INT(Parâmetros!$C$4)+Parâmetros!$C$5,"Vence em breve","No prazo")))))</f>
        <v/>
      </c>
      <c r="N135" s="38" t="str">
        <f aca="false">IF($D135="","",IF($M135="Atrasada",INT(Parâmetros!$C$4)-$G135,""))</f>
        <v/>
      </c>
      <c r="O135" s="39" t="str">
        <f aca="false">IF($D135="","",IF(AND($L135="Concluída",$J135&lt;&gt;"",$K135&lt;&gt;""),$K135-$J135,""))</f>
        <v/>
      </c>
    </row>
    <row r="136" customFormat="false" ht="18" hidden="false" customHeight="true" outlineLevel="0" collapsed="false">
      <c r="A136" s="32"/>
      <c r="B136" s="33"/>
      <c r="C136" s="34" t="str">
        <f aca="false">IF($D136="","",IF($B136="","",IF($B136&gt;=8,"Alta",IF($B136&gt;=5,"Média","Baixa"))))</f>
        <v/>
      </c>
      <c r="D136" s="32"/>
      <c r="E136" s="32"/>
      <c r="F136" s="32"/>
      <c r="G136" s="35"/>
      <c r="H136" s="32"/>
      <c r="I136" s="32"/>
      <c r="J136" s="36"/>
      <c r="K136" s="36"/>
      <c r="L136" s="37"/>
      <c r="M136" s="34" t="str">
        <f aca="false">IF($D136="","",IF(OR($L136="Concluída",$L136="Cancelada"),"",IF($G136="","Sem prazo",IF($G136&lt;INT(Parâmetros!$C$4),"Atrasada",IF($G136&lt;=INT(Parâmetros!$C$4)+Parâmetros!$C$5,"Vence em breve","No prazo")))))</f>
        <v/>
      </c>
      <c r="N136" s="38" t="str">
        <f aca="false">IF($D136="","",IF($M136="Atrasada",INT(Parâmetros!$C$4)-$G136,""))</f>
        <v/>
      </c>
      <c r="O136" s="39" t="str">
        <f aca="false">IF($D136="","",IF(AND($L136="Concluída",$J136&lt;&gt;"",$K136&lt;&gt;""),$K136-$J136,""))</f>
        <v/>
      </c>
    </row>
    <row r="137" customFormat="false" ht="18" hidden="false" customHeight="true" outlineLevel="0" collapsed="false">
      <c r="A137" s="32"/>
      <c r="B137" s="33"/>
      <c r="C137" s="34" t="str">
        <f aca="false">IF($D137="","",IF($B137="","",IF($B137&gt;=8,"Alta",IF($B137&gt;=5,"Média","Baixa"))))</f>
        <v/>
      </c>
      <c r="D137" s="32"/>
      <c r="E137" s="32"/>
      <c r="F137" s="32"/>
      <c r="G137" s="35"/>
      <c r="H137" s="32"/>
      <c r="I137" s="32"/>
      <c r="J137" s="36"/>
      <c r="K137" s="36"/>
      <c r="L137" s="37"/>
      <c r="M137" s="34" t="str">
        <f aca="false">IF($D137="","",IF(OR($L137="Concluída",$L137="Cancelada"),"",IF($G137="","Sem prazo",IF($G137&lt;INT(Parâmetros!$C$4),"Atrasada",IF($G137&lt;=INT(Parâmetros!$C$4)+Parâmetros!$C$5,"Vence em breve","No prazo")))))</f>
        <v/>
      </c>
      <c r="N137" s="38" t="str">
        <f aca="false">IF($D137="","",IF($M137="Atrasada",INT(Parâmetros!$C$4)-$G137,""))</f>
        <v/>
      </c>
      <c r="O137" s="39" t="str">
        <f aca="false">IF($D137="","",IF(AND($L137="Concluída",$J137&lt;&gt;"",$K137&lt;&gt;""),$K137-$J137,""))</f>
        <v/>
      </c>
    </row>
    <row r="138" customFormat="false" ht="18" hidden="false" customHeight="true" outlineLevel="0" collapsed="false">
      <c r="A138" s="32"/>
      <c r="B138" s="33"/>
      <c r="C138" s="34" t="str">
        <f aca="false">IF($D138="","",IF($B138="","",IF($B138&gt;=8,"Alta",IF($B138&gt;=5,"Média","Baixa"))))</f>
        <v/>
      </c>
      <c r="D138" s="32"/>
      <c r="E138" s="32"/>
      <c r="F138" s="32"/>
      <c r="G138" s="35"/>
      <c r="H138" s="32"/>
      <c r="I138" s="32"/>
      <c r="J138" s="36"/>
      <c r="K138" s="36"/>
      <c r="L138" s="37"/>
      <c r="M138" s="34" t="str">
        <f aca="false">IF($D138="","",IF(OR($L138="Concluída",$L138="Cancelada"),"",IF($G138="","Sem prazo",IF($G138&lt;INT(Parâmetros!$C$4),"Atrasada",IF($G138&lt;=INT(Parâmetros!$C$4)+Parâmetros!$C$5,"Vence em breve","No prazo")))))</f>
        <v/>
      </c>
      <c r="N138" s="38" t="str">
        <f aca="false">IF($D138="","",IF($M138="Atrasada",INT(Parâmetros!$C$4)-$G138,""))</f>
        <v/>
      </c>
      <c r="O138" s="39" t="str">
        <f aca="false">IF($D138="","",IF(AND($L138="Concluída",$J138&lt;&gt;"",$K138&lt;&gt;""),$K138-$J138,""))</f>
        <v/>
      </c>
    </row>
    <row r="139" customFormat="false" ht="18" hidden="false" customHeight="true" outlineLevel="0" collapsed="false">
      <c r="A139" s="32"/>
      <c r="B139" s="33"/>
      <c r="C139" s="34" t="str">
        <f aca="false">IF($D139="","",IF($B139="","",IF($B139&gt;=8,"Alta",IF($B139&gt;=5,"Média","Baixa"))))</f>
        <v/>
      </c>
      <c r="D139" s="32"/>
      <c r="E139" s="32"/>
      <c r="F139" s="32"/>
      <c r="G139" s="35"/>
      <c r="H139" s="32"/>
      <c r="I139" s="32"/>
      <c r="J139" s="36"/>
      <c r="K139" s="36"/>
      <c r="L139" s="37"/>
      <c r="M139" s="34" t="str">
        <f aca="false">IF($D139="","",IF(OR($L139="Concluída",$L139="Cancelada"),"",IF($G139="","Sem prazo",IF($G139&lt;INT(Parâmetros!$C$4),"Atrasada",IF($G139&lt;=INT(Parâmetros!$C$4)+Parâmetros!$C$5,"Vence em breve","No prazo")))))</f>
        <v/>
      </c>
      <c r="N139" s="38" t="str">
        <f aca="false">IF($D139="","",IF($M139="Atrasada",INT(Parâmetros!$C$4)-$G139,""))</f>
        <v/>
      </c>
      <c r="O139" s="39" t="str">
        <f aca="false">IF($D139="","",IF(AND($L139="Concluída",$J139&lt;&gt;"",$K139&lt;&gt;""),$K139-$J139,""))</f>
        <v/>
      </c>
    </row>
    <row r="140" customFormat="false" ht="18" hidden="false" customHeight="true" outlineLevel="0" collapsed="false">
      <c r="A140" s="32"/>
      <c r="B140" s="33"/>
      <c r="C140" s="34" t="str">
        <f aca="false">IF($D140="","",IF($B140="","",IF($B140&gt;=8,"Alta",IF($B140&gt;=5,"Média","Baixa"))))</f>
        <v/>
      </c>
      <c r="D140" s="32"/>
      <c r="E140" s="32"/>
      <c r="F140" s="32"/>
      <c r="G140" s="35"/>
      <c r="H140" s="32"/>
      <c r="I140" s="32"/>
      <c r="J140" s="36"/>
      <c r="K140" s="36"/>
      <c r="L140" s="37"/>
      <c r="M140" s="34" t="str">
        <f aca="false">IF($D140="","",IF(OR($L140="Concluída",$L140="Cancelada"),"",IF($G140="","Sem prazo",IF($G140&lt;INT(Parâmetros!$C$4),"Atrasada",IF($G140&lt;=INT(Parâmetros!$C$4)+Parâmetros!$C$5,"Vence em breve","No prazo")))))</f>
        <v/>
      </c>
      <c r="N140" s="38" t="str">
        <f aca="false">IF($D140="","",IF($M140="Atrasada",INT(Parâmetros!$C$4)-$G140,""))</f>
        <v/>
      </c>
      <c r="O140" s="39" t="str">
        <f aca="false">IF($D140="","",IF(AND($L140="Concluída",$J140&lt;&gt;"",$K140&lt;&gt;""),$K140-$J140,""))</f>
        <v/>
      </c>
    </row>
    <row r="141" customFormat="false" ht="18" hidden="false" customHeight="true" outlineLevel="0" collapsed="false">
      <c r="A141" s="32"/>
      <c r="B141" s="33"/>
      <c r="C141" s="34" t="str">
        <f aca="false">IF($D141="","",IF($B141="","",IF($B141&gt;=8,"Alta",IF($B141&gt;=5,"Média","Baixa"))))</f>
        <v/>
      </c>
      <c r="D141" s="32"/>
      <c r="E141" s="32"/>
      <c r="F141" s="32"/>
      <c r="G141" s="35"/>
      <c r="H141" s="32"/>
      <c r="I141" s="32"/>
      <c r="J141" s="36"/>
      <c r="K141" s="36"/>
      <c r="L141" s="37"/>
      <c r="M141" s="34" t="str">
        <f aca="false">IF($D141="","",IF(OR($L141="Concluída",$L141="Cancelada"),"",IF($G141="","Sem prazo",IF($G141&lt;INT(Parâmetros!$C$4),"Atrasada",IF($G141&lt;=INT(Parâmetros!$C$4)+Parâmetros!$C$5,"Vence em breve","No prazo")))))</f>
        <v/>
      </c>
      <c r="N141" s="38" t="str">
        <f aca="false">IF($D141="","",IF($M141="Atrasada",INT(Parâmetros!$C$4)-$G141,""))</f>
        <v/>
      </c>
      <c r="O141" s="39" t="str">
        <f aca="false">IF($D141="","",IF(AND($L141="Concluída",$J141&lt;&gt;"",$K141&lt;&gt;""),$K141-$J141,""))</f>
        <v/>
      </c>
    </row>
    <row r="142" customFormat="false" ht="18" hidden="false" customHeight="true" outlineLevel="0" collapsed="false">
      <c r="A142" s="32"/>
      <c r="B142" s="33"/>
      <c r="C142" s="34" t="str">
        <f aca="false">IF($D142="","",IF($B142="","",IF($B142&gt;=8,"Alta",IF($B142&gt;=5,"Média","Baixa"))))</f>
        <v/>
      </c>
      <c r="D142" s="32"/>
      <c r="E142" s="32"/>
      <c r="F142" s="32"/>
      <c r="G142" s="35"/>
      <c r="H142" s="32"/>
      <c r="I142" s="32"/>
      <c r="J142" s="36"/>
      <c r="K142" s="36"/>
      <c r="L142" s="37"/>
      <c r="M142" s="34" t="str">
        <f aca="false">IF($D142="","",IF(OR($L142="Concluída",$L142="Cancelada"),"",IF($G142="","Sem prazo",IF($G142&lt;INT(Parâmetros!$C$4),"Atrasada",IF($G142&lt;=INT(Parâmetros!$C$4)+Parâmetros!$C$5,"Vence em breve","No prazo")))))</f>
        <v/>
      </c>
      <c r="N142" s="38" t="str">
        <f aca="false">IF($D142="","",IF($M142="Atrasada",INT(Parâmetros!$C$4)-$G142,""))</f>
        <v/>
      </c>
      <c r="O142" s="39" t="str">
        <f aca="false">IF($D142="","",IF(AND($L142="Concluída",$J142&lt;&gt;"",$K142&lt;&gt;""),$K142-$J142,""))</f>
        <v/>
      </c>
    </row>
    <row r="143" customFormat="false" ht="18" hidden="false" customHeight="true" outlineLevel="0" collapsed="false">
      <c r="A143" s="32"/>
      <c r="B143" s="33"/>
      <c r="C143" s="34" t="str">
        <f aca="false">IF($D143="","",IF($B143="","",IF($B143&gt;=8,"Alta",IF($B143&gt;=5,"Média","Baixa"))))</f>
        <v/>
      </c>
      <c r="D143" s="32"/>
      <c r="E143" s="32"/>
      <c r="F143" s="32"/>
      <c r="G143" s="35"/>
      <c r="H143" s="32"/>
      <c r="I143" s="32"/>
      <c r="J143" s="36"/>
      <c r="K143" s="36"/>
      <c r="L143" s="37"/>
      <c r="M143" s="34" t="str">
        <f aca="false">IF($D143="","",IF(OR($L143="Concluída",$L143="Cancelada"),"",IF($G143="","Sem prazo",IF($G143&lt;INT(Parâmetros!$C$4),"Atrasada",IF($G143&lt;=INT(Parâmetros!$C$4)+Parâmetros!$C$5,"Vence em breve","No prazo")))))</f>
        <v/>
      </c>
      <c r="N143" s="38" t="str">
        <f aca="false">IF($D143="","",IF($M143="Atrasada",INT(Parâmetros!$C$4)-$G143,""))</f>
        <v/>
      </c>
      <c r="O143" s="39" t="str">
        <f aca="false">IF($D143="","",IF(AND($L143="Concluída",$J143&lt;&gt;"",$K143&lt;&gt;""),$K143-$J143,""))</f>
        <v/>
      </c>
    </row>
    <row r="144" customFormat="false" ht="18" hidden="false" customHeight="true" outlineLevel="0" collapsed="false">
      <c r="A144" s="32"/>
      <c r="B144" s="33"/>
      <c r="C144" s="34" t="str">
        <f aca="false">IF($D144="","",IF($B144="","",IF($B144&gt;=8,"Alta",IF($B144&gt;=5,"Média","Baixa"))))</f>
        <v/>
      </c>
      <c r="D144" s="32"/>
      <c r="E144" s="32"/>
      <c r="F144" s="32"/>
      <c r="G144" s="35"/>
      <c r="H144" s="32"/>
      <c r="I144" s="32"/>
      <c r="J144" s="36"/>
      <c r="K144" s="36"/>
      <c r="L144" s="37"/>
      <c r="M144" s="34" t="str">
        <f aca="false">IF($D144="","",IF(OR($L144="Concluída",$L144="Cancelada"),"",IF($G144="","Sem prazo",IF($G144&lt;INT(Parâmetros!$C$4),"Atrasada",IF($G144&lt;=INT(Parâmetros!$C$4)+Parâmetros!$C$5,"Vence em breve","No prazo")))))</f>
        <v/>
      </c>
      <c r="N144" s="38" t="str">
        <f aca="false">IF($D144="","",IF($M144="Atrasada",INT(Parâmetros!$C$4)-$G144,""))</f>
        <v/>
      </c>
      <c r="O144" s="39" t="str">
        <f aca="false">IF($D144="","",IF(AND($L144="Concluída",$J144&lt;&gt;"",$K144&lt;&gt;""),$K144-$J144,""))</f>
        <v/>
      </c>
    </row>
    <row r="145" customFormat="false" ht="18" hidden="false" customHeight="true" outlineLevel="0" collapsed="false">
      <c r="A145" s="32"/>
      <c r="B145" s="33"/>
      <c r="C145" s="34" t="str">
        <f aca="false">IF($D145="","",IF($B145="","",IF($B145&gt;=8,"Alta",IF($B145&gt;=5,"Média","Baixa"))))</f>
        <v/>
      </c>
      <c r="D145" s="32"/>
      <c r="E145" s="32"/>
      <c r="F145" s="32"/>
      <c r="G145" s="35"/>
      <c r="H145" s="32"/>
      <c r="I145" s="32"/>
      <c r="J145" s="36"/>
      <c r="K145" s="36"/>
      <c r="L145" s="37"/>
      <c r="M145" s="34" t="str">
        <f aca="false">IF($D145="","",IF(OR($L145="Concluída",$L145="Cancelada"),"",IF($G145="","Sem prazo",IF($G145&lt;INT(Parâmetros!$C$4),"Atrasada",IF($G145&lt;=INT(Parâmetros!$C$4)+Parâmetros!$C$5,"Vence em breve","No prazo")))))</f>
        <v/>
      </c>
      <c r="N145" s="38" t="str">
        <f aca="false">IF($D145="","",IF($M145="Atrasada",INT(Parâmetros!$C$4)-$G145,""))</f>
        <v/>
      </c>
      <c r="O145" s="39" t="str">
        <f aca="false">IF($D145="","",IF(AND($L145="Concluída",$J145&lt;&gt;"",$K145&lt;&gt;""),$K145-$J145,""))</f>
        <v/>
      </c>
    </row>
    <row r="146" customFormat="false" ht="18" hidden="false" customHeight="true" outlineLevel="0" collapsed="false">
      <c r="A146" s="32"/>
      <c r="B146" s="33"/>
      <c r="C146" s="34" t="str">
        <f aca="false">IF($D146="","",IF($B146="","",IF($B146&gt;=8,"Alta",IF($B146&gt;=5,"Média","Baixa"))))</f>
        <v/>
      </c>
      <c r="D146" s="32"/>
      <c r="E146" s="32"/>
      <c r="F146" s="32"/>
      <c r="G146" s="35"/>
      <c r="H146" s="32"/>
      <c r="I146" s="32"/>
      <c r="J146" s="36"/>
      <c r="K146" s="36"/>
      <c r="L146" s="37"/>
      <c r="M146" s="34" t="str">
        <f aca="false">IF($D146="","",IF(OR($L146="Concluída",$L146="Cancelada"),"",IF($G146="","Sem prazo",IF($G146&lt;INT(Parâmetros!$C$4),"Atrasada",IF($G146&lt;=INT(Parâmetros!$C$4)+Parâmetros!$C$5,"Vence em breve","No prazo")))))</f>
        <v/>
      </c>
      <c r="N146" s="38" t="str">
        <f aca="false">IF($D146="","",IF($M146="Atrasada",INT(Parâmetros!$C$4)-$G146,""))</f>
        <v/>
      </c>
      <c r="O146" s="39" t="str">
        <f aca="false">IF($D146="","",IF(AND($L146="Concluída",$J146&lt;&gt;"",$K146&lt;&gt;""),$K146-$J146,""))</f>
        <v/>
      </c>
    </row>
    <row r="147" customFormat="false" ht="18" hidden="false" customHeight="true" outlineLevel="0" collapsed="false">
      <c r="A147" s="32"/>
      <c r="B147" s="33"/>
      <c r="C147" s="34" t="str">
        <f aca="false">IF($D147="","",IF($B147="","",IF($B147&gt;=8,"Alta",IF($B147&gt;=5,"Média","Baixa"))))</f>
        <v/>
      </c>
      <c r="D147" s="32"/>
      <c r="E147" s="32"/>
      <c r="F147" s="32"/>
      <c r="G147" s="35"/>
      <c r="H147" s="32"/>
      <c r="I147" s="32"/>
      <c r="J147" s="36"/>
      <c r="K147" s="36"/>
      <c r="L147" s="37"/>
      <c r="M147" s="34" t="str">
        <f aca="false">IF($D147="","",IF(OR($L147="Concluída",$L147="Cancelada"),"",IF($G147="","Sem prazo",IF($G147&lt;INT(Parâmetros!$C$4),"Atrasada",IF($G147&lt;=INT(Parâmetros!$C$4)+Parâmetros!$C$5,"Vence em breve","No prazo")))))</f>
        <v/>
      </c>
      <c r="N147" s="38" t="str">
        <f aca="false">IF($D147="","",IF($M147="Atrasada",INT(Parâmetros!$C$4)-$G147,""))</f>
        <v/>
      </c>
      <c r="O147" s="39" t="str">
        <f aca="false">IF($D147="","",IF(AND($L147="Concluída",$J147&lt;&gt;"",$K147&lt;&gt;""),$K147-$J147,""))</f>
        <v/>
      </c>
    </row>
    <row r="148" customFormat="false" ht="18" hidden="false" customHeight="true" outlineLevel="0" collapsed="false">
      <c r="A148" s="32"/>
      <c r="B148" s="33"/>
      <c r="C148" s="34" t="str">
        <f aca="false">IF($D148="","",IF($B148="","",IF($B148&gt;=8,"Alta",IF($B148&gt;=5,"Média","Baixa"))))</f>
        <v/>
      </c>
      <c r="D148" s="32"/>
      <c r="E148" s="32"/>
      <c r="F148" s="32"/>
      <c r="G148" s="35"/>
      <c r="H148" s="32"/>
      <c r="I148" s="32"/>
      <c r="J148" s="36"/>
      <c r="K148" s="36"/>
      <c r="L148" s="37"/>
      <c r="M148" s="34" t="str">
        <f aca="false">IF($D148="","",IF(OR($L148="Concluída",$L148="Cancelada"),"",IF($G148="","Sem prazo",IF($G148&lt;INT(Parâmetros!$C$4),"Atrasada",IF($G148&lt;=INT(Parâmetros!$C$4)+Parâmetros!$C$5,"Vence em breve","No prazo")))))</f>
        <v/>
      </c>
      <c r="N148" s="38" t="str">
        <f aca="false">IF($D148="","",IF($M148="Atrasada",INT(Parâmetros!$C$4)-$G148,""))</f>
        <v/>
      </c>
      <c r="O148" s="39" t="str">
        <f aca="false">IF($D148="","",IF(AND($L148="Concluída",$J148&lt;&gt;"",$K148&lt;&gt;""),$K148-$J148,""))</f>
        <v/>
      </c>
    </row>
    <row r="149" customFormat="false" ht="18" hidden="false" customHeight="true" outlineLevel="0" collapsed="false">
      <c r="A149" s="32"/>
      <c r="B149" s="33"/>
      <c r="C149" s="34" t="str">
        <f aca="false">IF($D149="","",IF($B149="","",IF($B149&gt;=8,"Alta",IF($B149&gt;=5,"Média","Baixa"))))</f>
        <v/>
      </c>
      <c r="D149" s="32"/>
      <c r="E149" s="32"/>
      <c r="F149" s="32"/>
      <c r="G149" s="35"/>
      <c r="H149" s="32"/>
      <c r="I149" s="32"/>
      <c r="J149" s="36"/>
      <c r="K149" s="36"/>
      <c r="L149" s="37"/>
      <c r="M149" s="34" t="str">
        <f aca="false">IF($D149="","",IF(OR($L149="Concluída",$L149="Cancelada"),"",IF($G149="","Sem prazo",IF($G149&lt;INT(Parâmetros!$C$4),"Atrasada",IF($G149&lt;=INT(Parâmetros!$C$4)+Parâmetros!$C$5,"Vence em breve","No prazo")))))</f>
        <v/>
      </c>
      <c r="N149" s="38" t="str">
        <f aca="false">IF($D149="","",IF($M149="Atrasada",INT(Parâmetros!$C$4)-$G149,""))</f>
        <v/>
      </c>
      <c r="O149" s="39" t="str">
        <f aca="false">IF($D149="","",IF(AND($L149="Concluída",$J149&lt;&gt;"",$K149&lt;&gt;""),$K149-$J149,""))</f>
        <v/>
      </c>
    </row>
    <row r="150" customFormat="false" ht="18" hidden="false" customHeight="true" outlineLevel="0" collapsed="false">
      <c r="A150" s="32"/>
      <c r="B150" s="33"/>
      <c r="C150" s="34" t="str">
        <f aca="false">IF($D150="","",IF($B150="","",IF($B150&gt;=8,"Alta",IF($B150&gt;=5,"Média","Baixa"))))</f>
        <v/>
      </c>
      <c r="D150" s="32"/>
      <c r="E150" s="32"/>
      <c r="F150" s="32"/>
      <c r="G150" s="35"/>
      <c r="H150" s="32"/>
      <c r="I150" s="32"/>
      <c r="J150" s="36"/>
      <c r="K150" s="36"/>
      <c r="L150" s="37"/>
      <c r="M150" s="34" t="str">
        <f aca="false">IF($D150="","",IF(OR($L150="Concluída",$L150="Cancelada"),"",IF($G150="","Sem prazo",IF($G150&lt;INT(Parâmetros!$C$4),"Atrasada",IF($G150&lt;=INT(Parâmetros!$C$4)+Parâmetros!$C$5,"Vence em breve","No prazo")))))</f>
        <v/>
      </c>
      <c r="N150" s="38" t="str">
        <f aca="false">IF($D150="","",IF($M150="Atrasada",INT(Parâmetros!$C$4)-$G150,""))</f>
        <v/>
      </c>
      <c r="O150" s="39" t="str">
        <f aca="false">IF($D150="","",IF(AND($L150="Concluída",$J150&lt;&gt;"",$K150&lt;&gt;""),$K150-$J150,""))</f>
        <v/>
      </c>
    </row>
    <row r="151" customFormat="false" ht="18" hidden="false" customHeight="true" outlineLevel="0" collapsed="false">
      <c r="A151" s="32"/>
      <c r="B151" s="33"/>
      <c r="C151" s="34" t="str">
        <f aca="false">IF($D151="","",IF($B151="","",IF($B151&gt;=8,"Alta",IF($B151&gt;=5,"Média","Baixa"))))</f>
        <v/>
      </c>
      <c r="D151" s="32"/>
      <c r="E151" s="32"/>
      <c r="F151" s="32"/>
      <c r="G151" s="35"/>
      <c r="H151" s="32"/>
      <c r="I151" s="32"/>
      <c r="J151" s="36"/>
      <c r="K151" s="36"/>
      <c r="L151" s="37"/>
      <c r="M151" s="34" t="str">
        <f aca="false">IF($D151="","",IF(OR($L151="Concluída",$L151="Cancelada"),"",IF($G151="","Sem prazo",IF($G151&lt;INT(Parâmetros!$C$4),"Atrasada",IF($G151&lt;=INT(Parâmetros!$C$4)+Parâmetros!$C$5,"Vence em breve","No prazo")))))</f>
        <v/>
      </c>
      <c r="N151" s="38" t="str">
        <f aca="false">IF($D151="","",IF($M151="Atrasada",INT(Parâmetros!$C$4)-$G151,""))</f>
        <v/>
      </c>
      <c r="O151" s="39" t="str">
        <f aca="false">IF($D151="","",IF(AND($L151="Concluída",$J151&lt;&gt;"",$K151&lt;&gt;""),$K151-$J151,""))</f>
        <v/>
      </c>
    </row>
    <row r="152" customFormat="false" ht="18" hidden="false" customHeight="true" outlineLevel="0" collapsed="false">
      <c r="A152" s="32"/>
      <c r="B152" s="33"/>
      <c r="C152" s="34" t="str">
        <f aca="false">IF($D152="","",IF($B152="","",IF($B152&gt;=8,"Alta",IF($B152&gt;=5,"Média","Baixa"))))</f>
        <v/>
      </c>
      <c r="D152" s="32"/>
      <c r="E152" s="32"/>
      <c r="F152" s="32"/>
      <c r="G152" s="35"/>
      <c r="H152" s="32"/>
      <c r="I152" s="32"/>
      <c r="J152" s="36"/>
      <c r="K152" s="36"/>
      <c r="L152" s="37"/>
      <c r="M152" s="34" t="str">
        <f aca="false">IF($D152="","",IF(OR($L152="Concluída",$L152="Cancelada"),"",IF($G152="","Sem prazo",IF($G152&lt;INT(Parâmetros!$C$4),"Atrasada",IF($G152&lt;=INT(Parâmetros!$C$4)+Parâmetros!$C$5,"Vence em breve","No prazo")))))</f>
        <v/>
      </c>
      <c r="N152" s="38" t="str">
        <f aca="false">IF($D152="","",IF($M152="Atrasada",INT(Parâmetros!$C$4)-$G152,""))</f>
        <v/>
      </c>
      <c r="O152" s="39" t="str">
        <f aca="false">IF($D152="","",IF(AND($L152="Concluída",$J152&lt;&gt;"",$K152&lt;&gt;""),$K152-$J152,""))</f>
        <v/>
      </c>
    </row>
    <row r="153" customFormat="false" ht="18" hidden="false" customHeight="true" outlineLevel="0" collapsed="false">
      <c r="A153" s="32"/>
      <c r="B153" s="33"/>
      <c r="C153" s="34" t="str">
        <f aca="false">IF($D153="","",IF($B153="","",IF($B153&gt;=8,"Alta",IF($B153&gt;=5,"Média","Baixa"))))</f>
        <v/>
      </c>
      <c r="D153" s="32"/>
      <c r="E153" s="32"/>
      <c r="F153" s="32"/>
      <c r="G153" s="35"/>
      <c r="H153" s="32"/>
      <c r="I153" s="32"/>
      <c r="J153" s="36"/>
      <c r="K153" s="36"/>
      <c r="L153" s="37"/>
      <c r="M153" s="34" t="str">
        <f aca="false">IF($D153="","",IF(OR($L153="Concluída",$L153="Cancelada"),"",IF($G153="","Sem prazo",IF($G153&lt;INT(Parâmetros!$C$4),"Atrasada",IF($G153&lt;=INT(Parâmetros!$C$4)+Parâmetros!$C$5,"Vence em breve","No prazo")))))</f>
        <v/>
      </c>
      <c r="N153" s="38" t="str">
        <f aca="false">IF($D153="","",IF($M153="Atrasada",INT(Parâmetros!$C$4)-$G153,""))</f>
        <v/>
      </c>
      <c r="O153" s="39" t="str">
        <f aca="false">IF($D153="","",IF(AND($L153="Concluída",$J153&lt;&gt;"",$K153&lt;&gt;""),$K153-$J153,""))</f>
        <v/>
      </c>
    </row>
    <row r="154" customFormat="false" ht="18" hidden="false" customHeight="true" outlineLevel="0" collapsed="false">
      <c r="A154" s="32"/>
      <c r="B154" s="33"/>
      <c r="C154" s="34" t="str">
        <f aca="false">IF($D154="","",IF($B154="","",IF($B154&gt;=8,"Alta",IF($B154&gt;=5,"Média","Baixa"))))</f>
        <v/>
      </c>
      <c r="D154" s="32"/>
      <c r="E154" s="32"/>
      <c r="F154" s="32"/>
      <c r="G154" s="35"/>
      <c r="H154" s="32"/>
      <c r="I154" s="32"/>
      <c r="J154" s="36"/>
      <c r="K154" s="36"/>
      <c r="L154" s="37"/>
      <c r="M154" s="34" t="str">
        <f aca="false">IF($D154="","",IF(OR($L154="Concluída",$L154="Cancelada"),"",IF($G154="","Sem prazo",IF($G154&lt;INT(Parâmetros!$C$4),"Atrasada",IF($G154&lt;=INT(Parâmetros!$C$4)+Parâmetros!$C$5,"Vence em breve","No prazo")))))</f>
        <v/>
      </c>
      <c r="N154" s="38" t="str">
        <f aca="false">IF($D154="","",IF($M154="Atrasada",INT(Parâmetros!$C$4)-$G154,""))</f>
        <v/>
      </c>
      <c r="O154" s="39" t="str">
        <f aca="false">IF($D154="","",IF(AND($L154="Concluída",$J154&lt;&gt;"",$K154&lt;&gt;""),$K154-$J154,""))</f>
        <v/>
      </c>
    </row>
    <row r="155" customFormat="false" ht="18" hidden="false" customHeight="true" outlineLevel="0" collapsed="false">
      <c r="A155" s="32"/>
      <c r="B155" s="33"/>
      <c r="C155" s="34" t="str">
        <f aca="false">IF($D155="","",IF($B155="","",IF($B155&gt;=8,"Alta",IF($B155&gt;=5,"Média","Baixa"))))</f>
        <v/>
      </c>
      <c r="D155" s="32"/>
      <c r="E155" s="32"/>
      <c r="F155" s="32"/>
      <c r="G155" s="35"/>
      <c r="H155" s="32"/>
      <c r="I155" s="32"/>
      <c r="J155" s="36"/>
      <c r="K155" s="36"/>
      <c r="L155" s="37"/>
      <c r="M155" s="34" t="str">
        <f aca="false">IF($D155="","",IF(OR($L155="Concluída",$L155="Cancelada"),"",IF($G155="","Sem prazo",IF($G155&lt;INT(Parâmetros!$C$4),"Atrasada",IF($G155&lt;=INT(Parâmetros!$C$4)+Parâmetros!$C$5,"Vence em breve","No prazo")))))</f>
        <v/>
      </c>
      <c r="N155" s="38" t="str">
        <f aca="false">IF($D155="","",IF($M155="Atrasada",INT(Parâmetros!$C$4)-$G155,""))</f>
        <v/>
      </c>
      <c r="O155" s="39" t="str">
        <f aca="false">IF($D155="","",IF(AND($L155="Concluída",$J155&lt;&gt;"",$K155&lt;&gt;""),$K155-$J155,""))</f>
        <v/>
      </c>
    </row>
    <row r="156" customFormat="false" ht="18" hidden="false" customHeight="true" outlineLevel="0" collapsed="false">
      <c r="A156" s="32"/>
      <c r="B156" s="33"/>
      <c r="C156" s="34" t="str">
        <f aca="false">IF($D156="","",IF($B156="","",IF($B156&gt;=8,"Alta",IF($B156&gt;=5,"Média","Baixa"))))</f>
        <v/>
      </c>
      <c r="D156" s="32"/>
      <c r="E156" s="32"/>
      <c r="F156" s="32"/>
      <c r="G156" s="35"/>
      <c r="H156" s="32"/>
      <c r="I156" s="32"/>
      <c r="J156" s="36"/>
      <c r="K156" s="36"/>
      <c r="L156" s="37"/>
      <c r="M156" s="34" t="str">
        <f aca="false">IF($D156="","",IF(OR($L156="Concluída",$L156="Cancelada"),"",IF($G156="","Sem prazo",IF($G156&lt;INT(Parâmetros!$C$4),"Atrasada",IF($G156&lt;=INT(Parâmetros!$C$4)+Parâmetros!$C$5,"Vence em breve","No prazo")))))</f>
        <v/>
      </c>
      <c r="N156" s="38" t="str">
        <f aca="false">IF($D156="","",IF($M156="Atrasada",INT(Parâmetros!$C$4)-$G156,""))</f>
        <v/>
      </c>
      <c r="O156" s="39" t="str">
        <f aca="false">IF($D156="","",IF(AND($L156="Concluída",$J156&lt;&gt;"",$K156&lt;&gt;""),$K156-$J156,""))</f>
        <v/>
      </c>
    </row>
    <row r="157" customFormat="false" ht="18" hidden="false" customHeight="true" outlineLevel="0" collapsed="false">
      <c r="A157" s="32"/>
      <c r="B157" s="33"/>
      <c r="C157" s="34" t="str">
        <f aca="false">IF($D157="","",IF($B157="","",IF($B157&gt;=8,"Alta",IF($B157&gt;=5,"Média","Baixa"))))</f>
        <v/>
      </c>
      <c r="D157" s="32"/>
      <c r="E157" s="32"/>
      <c r="F157" s="32"/>
      <c r="G157" s="35"/>
      <c r="H157" s="32"/>
      <c r="I157" s="32"/>
      <c r="J157" s="36"/>
      <c r="K157" s="36"/>
      <c r="L157" s="37"/>
      <c r="M157" s="34" t="str">
        <f aca="false">IF($D157="","",IF(OR($L157="Concluída",$L157="Cancelada"),"",IF($G157="","Sem prazo",IF($G157&lt;INT(Parâmetros!$C$4),"Atrasada",IF($G157&lt;=INT(Parâmetros!$C$4)+Parâmetros!$C$5,"Vence em breve","No prazo")))))</f>
        <v/>
      </c>
      <c r="N157" s="38" t="str">
        <f aca="false">IF($D157="","",IF($M157="Atrasada",INT(Parâmetros!$C$4)-$G157,""))</f>
        <v/>
      </c>
      <c r="O157" s="39" t="str">
        <f aca="false">IF($D157="","",IF(AND($L157="Concluída",$J157&lt;&gt;"",$K157&lt;&gt;""),$K157-$J157,""))</f>
        <v/>
      </c>
    </row>
    <row r="158" customFormat="false" ht="18" hidden="false" customHeight="true" outlineLevel="0" collapsed="false">
      <c r="A158" s="32"/>
      <c r="B158" s="33"/>
      <c r="C158" s="34" t="str">
        <f aca="false">IF($D158="","",IF($B158="","",IF($B158&gt;=8,"Alta",IF($B158&gt;=5,"Média","Baixa"))))</f>
        <v/>
      </c>
      <c r="D158" s="32"/>
      <c r="E158" s="32"/>
      <c r="F158" s="32"/>
      <c r="G158" s="35"/>
      <c r="H158" s="32"/>
      <c r="I158" s="32"/>
      <c r="J158" s="36"/>
      <c r="K158" s="36"/>
      <c r="L158" s="37"/>
      <c r="M158" s="34" t="str">
        <f aca="false">IF($D158="","",IF(OR($L158="Concluída",$L158="Cancelada"),"",IF($G158="","Sem prazo",IF($G158&lt;INT(Parâmetros!$C$4),"Atrasada",IF($G158&lt;=INT(Parâmetros!$C$4)+Parâmetros!$C$5,"Vence em breve","No prazo")))))</f>
        <v/>
      </c>
      <c r="N158" s="38" t="str">
        <f aca="false">IF($D158="","",IF($M158="Atrasada",INT(Parâmetros!$C$4)-$G158,""))</f>
        <v/>
      </c>
      <c r="O158" s="39" t="str">
        <f aca="false">IF($D158="","",IF(AND($L158="Concluída",$J158&lt;&gt;"",$K158&lt;&gt;""),$K158-$J158,""))</f>
        <v/>
      </c>
    </row>
    <row r="159" customFormat="false" ht="18" hidden="false" customHeight="true" outlineLevel="0" collapsed="false">
      <c r="A159" s="32"/>
      <c r="B159" s="33"/>
      <c r="C159" s="34" t="str">
        <f aca="false">IF($D159="","",IF($B159="","",IF($B159&gt;=8,"Alta",IF($B159&gt;=5,"Média","Baixa"))))</f>
        <v/>
      </c>
      <c r="D159" s="32"/>
      <c r="E159" s="32"/>
      <c r="F159" s="32"/>
      <c r="G159" s="35"/>
      <c r="H159" s="32"/>
      <c r="I159" s="32"/>
      <c r="J159" s="36"/>
      <c r="K159" s="36"/>
      <c r="L159" s="37"/>
      <c r="M159" s="34" t="str">
        <f aca="false">IF($D159="","",IF(OR($L159="Concluída",$L159="Cancelada"),"",IF($G159="","Sem prazo",IF($G159&lt;INT(Parâmetros!$C$4),"Atrasada",IF($G159&lt;=INT(Parâmetros!$C$4)+Parâmetros!$C$5,"Vence em breve","No prazo")))))</f>
        <v/>
      </c>
      <c r="N159" s="38" t="str">
        <f aca="false">IF($D159="","",IF($M159="Atrasada",INT(Parâmetros!$C$4)-$G159,""))</f>
        <v/>
      </c>
      <c r="O159" s="39" t="str">
        <f aca="false">IF($D159="","",IF(AND($L159="Concluída",$J159&lt;&gt;"",$K159&lt;&gt;""),$K159-$J159,""))</f>
        <v/>
      </c>
    </row>
    <row r="160" customFormat="false" ht="18" hidden="false" customHeight="true" outlineLevel="0" collapsed="false">
      <c r="A160" s="32"/>
      <c r="B160" s="33"/>
      <c r="C160" s="34" t="str">
        <f aca="false">IF($D160="","",IF($B160="","",IF($B160&gt;=8,"Alta",IF($B160&gt;=5,"Média","Baixa"))))</f>
        <v/>
      </c>
      <c r="D160" s="32"/>
      <c r="E160" s="32"/>
      <c r="F160" s="32"/>
      <c r="G160" s="35"/>
      <c r="H160" s="32"/>
      <c r="I160" s="32"/>
      <c r="J160" s="36"/>
      <c r="K160" s="36"/>
      <c r="L160" s="37"/>
      <c r="M160" s="34" t="str">
        <f aca="false">IF($D160="","",IF(OR($L160="Concluída",$L160="Cancelada"),"",IF($G160="","Sem prazo",IF($G160&lt;INT(Parâmetros!$C$4),"Atrasada",IF($G160&lt;=INT(Parâmetros!$C$4)+Parâmetros!$C$5,"Vence em breve","No prazo")))))</f>
        <v/>
      </c>
      <c r="N160" s="38" t="str">
        <f aca="false">IF($D160="","",IF($M160="Atrasada",INT(Parâmetros!$C$4)-$G160,""))</f>
        <v/>
      </c>
      <c r="O160" s="39" t="str">
        <f aca="false">IF($D160="","",IF(AND($L160="Concluída",$J160&lt;&gt;"",$K160&lt;&gt;""),$K160-$J160,""))</f>
        <v/>
      </c>
    </row>
    <row r="161" customFormat="false" ht="18" hidden="false" customHeight="true" outlineLevel="0" collapsed="false">
      <c r="A161" s="32"/>
      <c r="B161" s="33"/>
      <c r="C161" s="34" t="str">
        <f aca="false">IF($D161="","",IF($B161="","",IF($B161&gt;=8,"Alta",IF($B161&gt;=5,"Média","Baixa"))))</f>
        <v/>
      </c>
      <c r="D161" s="32"/>
      <c r="E161" s="32"/>
      <c r="F161" s="32"/>
      <c r="G161" s="35"/>
      <c r="H161" s="32"/>
      <c r="I161" s="32"/>
      <c r="J161" s="36"/>
      <c r="K161" s="36"/>
      <c r="L161" s="37"/>
      <c r="M161" s="34" t="str">
        <f aca="false">IF($D161="","",IF(OR($L161="Concluída",$L161="Cancelada"),"",IF($G161="","Sem prazo",IF($G161&lt;INT(Parâmetros!$C$4),"Atrasada",IF($G161&lt;=INT(Parâmetros!$C$4)+Parâmetros!$C$5,"Vence em breve","No prazo")))))</f>
        <v/>
      </c>
      <c r="N161" s="38" t="str">
        <f aca="false">IF($D161="","",IF($M161="Atrasada",INT(Parâmetros!$C$4)-$G161,""))</f>
        <v/>
      </c>
      <c r="O161" s="39" t="str">
        <f aca="false">IF($D161="","",IF(AND($L161="Concluída",$J161&lt;&gt;"",$K161&lt;&gt;""),$K161-$J161,""))</f>
        <v/>
      </c>
    </row>
    <row r="162" customFormat="false" ht="18" hidden="false" customHeight="true" outlineLevel="0" collapsed="false">
      <c r="A162" s="32"/>
      <c r="B162" s="33"/>
      <c r="C162" s="34" t="str">
        <f aca="false">IF($D162="","",IF($B162="","",IF($B162&gt;=8,"Alta",IF($B162&gt;=5,"Média","Baixa"))))</f>
        <v/>
      </c>
      <c r="D162" s="32"/>
      <c r="E162" s="32"/>
      <c r="F162" s="32"/>
      <c r="G162" s="35"/>
      <c r="H162" s="32"/>
      <c r="I162" s="32"/>
      <c r="J162" s="36"/>
      <c r="K162" s="36"/>
      <c r="L162" s="37"/>
      <c r="M162" s="34" t="str">
        <f aca="false">IF($D162="","",IF(OR($L162="Concluída",$L162="Cancelada"),"",IF($G162="","Sem prazo",IF($G162&lt;INT(Parâmetros!$C$4),"Atrasada",IF($G162&lt;=INT(Parâmetros!$C$4)+Parâmetros!$C$5,"Vence em breve","No prazo")))))</f>
        <v/>
      </c>
      <c r="N162" s="38" t="str">
        <f aca="false">IF($D162="","",IF($M162="Atrasada",INT(Parâmetros!$C$4)-$G162,""))</f>
        <v/>
      </c>
      <c r="O162" s="39" t="str">
        <f aca="false">IF($D162="","",IF(AND($L162="Concluída",$J162&lt;&gt;"",$K162&lt;&gt;""),$K162-$J162,""))</f>
        <v/>
      </c>
    </row>
    <row r="163" customFormat="false" ht="18" hidden="false" customHeight="true" outlineLevel="0" collapsed="false">
      <c r="A163" s="32"/>
      <c r="B163" s="33"/>
      <c r="C163" s="34" t="str">
        <f aca="false">IF($D163="","",IF($B163="","",IF($B163&gt;=8,"Alta",IF($B163&gt;=5,"Média","Baixa"))))</f>
        <v/>
      </c>
      <c r="D163" s="32"/>
      <c r="E163" s="32"/>
      <c r="F163" s="32"/>
      <c r="G163" s="35"/>
      <c r="H163" s="32"/>
      <c r="I163" s="32"/>
      <c r="J163" s="36"/>
      <c r="K163" s="36"/>
      <c r="L163" s="37"/>
      <c r="M163" s="34" t="str">
        <f aca="false">IF($D163="","",IF(OR($L163="Concluída",$L163="Cancelada"),"",IF($G163="","Sem prazo",IF($G163&lt;INT(Parâmetros!$C$4),"Atrasada",IF($G163&lt;=INT(Parâmetros!$C$4)+Parâmetros!$C$5,"Vence em breve","No prazo")))))</f>
        <v/>
      </c>
      <c r="N163" s="38" t="str">
        <f aca="false">IF($D163="","",IF($M163="Atrasada",INT(Parâmetros!$C$4)-$G163,""))</f>
        <v/>
      </c>
      <c r="O163" s="39" t="str">
        <f aca="false">IF($D163="","",IF(AND($L163="Concluída",$J163&lt;&gt;"",$K163&lt;&gt;""),$K163-$J163,""))</f>
        <v/>
      </c>
    </row>
    <row r="164" customFormat="false" ht="18" hidden="false" customHeight="true" outlineLevel="0" collapsed="false">
      <c r="A164" s="32"/>
      <c r="B164" s="33"/>
      <c r="C164" s="34" t="str">
        <f aca="false">IF($D164="","",IF($B164="","",IF($B164&gt;=8,"Alta",IF($B164&gt;=5,"Média","Baixa"))))</f>
        <v/>
      </c>
      <c r="D164" s="32"/>
      <c r="E164" s="32"/>
      <c r="F164" s="32"/>
      <c r="G164" s="35"/>
      <c r="H164" s="32"/>
      <c r="I164" s="32"/>
      <c r="J164" s="36"/>
      <c r="K164" s="36"/>
      <c r="L164" s="37"/>
      <c r="M164" s="34" t="str">
        <f aca="false">IF($D164="","",IF(OR($L164="Concluída",$L164="Cancelada"),"",IF($G164="","Sem prazo",IF($G164&lt;INT(Parâmetros!$C$4),"Atrasada",IF($G164&lt;=INT(Parâmetros!$C$4)+Parâmetros!$C$5,"Vence em breve","No prazo")))))</f>
        <v/>
      </c>
      <c r="N164" s="38" t="str">
        <f aca="false">IF($D164="","",IF($M164="Atrasada",INT(Parâmetros!$C$4)-$G164,""))</f>
        <v/>
      </c>
      <c r="O164" s="39" t="str">
        <f aca="false">IF($D164="","",IF(AND($L164="Concluída",$J164&lt;&gt;"",$K164&lt;&gt;""),$K164-$J164,""))</f>
        <v/>
      </c>
    </row>
    <row r="165" customFormat="false" ht="18" hidden="false" customHeight="true" outlineLevel="0" collapsed="false">
      <c r="A165" s="32"/>
      <c r="B165" s="33"/>
      <c r="C165" s="34" t="str">
        <f aca="false">IF($D165="","",IF($B165="","",IF($B165&gt;=8,"Alta",IF($B165&gt;=5,"Média","Baixa"))))</f>
        <v/>
      </c>
      <c r="D165" s="32"/>
      <c r="E165" s="32"/>
      <c r="F165" s="32"/>
      <c r="G165" s="35"/>
      <c r="H165" s="32"/>
      <c r="I165" s="32"/>
      <c r="J165" s="36"/>
      <c r="K165" s="36"/>
      <c r="L165" s="37"/>
      <c r="M165" s="34" t="str">
        <f aca="false">IF($D165="","",IF(OR($L165="Concluída",$L165="Cancelada"),"",IF($G165="","Sem prazo",IF($G165&lt;INT(Parâmetros!$C$4),"Atrasada",IF($G165&lt;=INT(Parâmetros!$C$4)+Parâmetros!$C$5,"Vence em breve","No prazo")))))</f>
        <v/>
      </c>
      <c r="N165" s="38" t="str">
        <f aca="false">IF($D165="","",IF($M165="Atrasada",INT(Parâmetros!$C$4)-$G165,""))</f>
        <v/>
      </c>
      <c r="O165" s="39" t="str">
        <f aca="false">IF($D165="","",IF(AND($L165="Concluída",$J165&lt;&gt;"",$K165&lt;&gt;""),$K165-$J165,""))</f>
        <v/>
      </c>
    </row>
    <row r="166" customFormat="false" ht="18" hidden="false" customHeight="true" outlineLevel="0" collapsed="false">
      <c r="A166" s="32"/>
      <c r="B166" s="33"/>
      <c r="C166" s="34" t="str">
        <f aca="false">IF($D166="","",IF($B166="","",IF($B166&gt;=8,"Alta",IF($B166&gt;=5,"Média","Baixa"))))</f>
        <v/>
      </c>
      <c r="D166" s="32"/>
      <c r="E166" s="32"/>
      <c r="F166" s="32"/>
      <c r="G166" s="35"/>
      <c r="H166" s="32"/>
      <c r="I166" s="32"/>
      <c r="J166" s="36"/>
      <c r="K166" s="36"/>
      <c r="L166" s="37"/>
      <c r="M166" s="34" t="str">
        <f aca="false">IF($D166="","",IF(OR($L166="Concluída",$L166="Cancelada"),"",IF($G166="","Sem prazo",IF($G166&lt;INT(Parâmetros!$C$4),"Atrasada",IF($G166&lt;=INT(Parâmetros!$C$4)+Parâmetros!$C$5,"Vence em breve","No prazo")))))</f>
        <v/>
      </c>
      <c r="N166" s="38" t="str">
        <f aca="false">IF($D166="","",IF($M166="Atrasada",INT(Parâmetros!$C$4)-$G166,""))</f>
        <v/>
      </c>
      <c r="O166" s="39" t="str">
        <f aca="false">IF($D166="","",IF(AND($L166="Concluída",$J166&lt;&gt;"",$K166&lt;&gt;""),$K166-$J166,""))</f>
        <v/>
      </c>
    </row>
    <row r="167" customFormat="false" ht="18" hidden="false" customHeight="true" outlineLevel="0" collapsed="false">
      <c r="A167" s="32"/>
      <c r="B167" s="33"/>
      <c r="C167" s="34" t="str">
        <f aca="false">IF($D167="","",IF($B167="","",IF($B167&gt;=8,"Alta",IF($B167&gt;=5,"Média","Baixa"))))</f>
        <v/>
      </c>
      <c r="D167" s="32"/>
      <c r="E167" s="32"/>
      <c r="F167" s="32"/>
      <c r="G167" s="35"/>
      <c r="H167" s="32"/>
      <c r="I167" s="32"/>
      <c r="J167" s="36"/>
      <c r="K167" s="36"/>
      <c r="L167" s="37"/>
      <c r="M167" s="34" t="str">
        <f aca="false">IF($D167="","",IF(OR($L167="Concluída",$L167="Cancelada"),"",IF($G167="","Sem prazo",IF($G167&lt;INT(Parâmetros!$C$4),"Atrasada",IF($G167&lt;=INT(Parâmetros!$C$4)+Parâmetros!$C$5,"Vence em breve","No prazo")))))</f>
        <v/>
      </c>
      <c r="N167" s="38" t="str">
        <f aca="false">IF($D167="","",IF($M167="Atrasada",INT(Parâmetros!$C$4)-$G167,""))</f>
        <v/>
      </c>
      <c r="O167" s="39" t="str">
        <f aca="false">IF($D167="","",IF(AND($L167="Concluída",$J167&lt;&gt;"",$K167&lt;&gt;""),$K167-$J167,""))</f>
        <v/>
      </c>
    </row>
    <row r="168" customFormat="false" ht="18" hidden="false" customHeight="true" outlineLevel="0" collapsed="false">
      <c r="A168" s="32"/>
      <c r="B168" s="33"/>
      <c r="C168" s="34" t="str">
        <f aca="false">IF($D168="","",IF($B168="","",IF($B168&gt;=8,"Alta",IF($B168&gt;=5,"Média","Baixa"))))</f>
        <v/>
      </c>
      <c r="D168" s="32"/>
      <c r="E168" s="32"/>
      <c r="F168" s="32"/>
      <c r="G168" s="35"/>
      <c r="H168" s="32"/>
      <c r="I168" s="32"/>
      <c r="J168" s="36"/>
      <c r="K168" s="36"/>
      <c r="L168" s="37"/>
      <c r="M168" s="34" t="str">
        <f aca="false">IF($D168="","",IF(OR($L168="Concluída",$L168="Cancelada"),"",IF($G168="","Sem prazo",IF($G168&lt;INT(Parâmetros!$C$4),"Atrasada",IF($G168&lt;=INT(Parâmetros!$C$4)+Parâmetros!$C$5,"Vence em breve","No prazo")))))</f>
        <v/>
      </c>
      <c r="N168" s="38" t="str">
        <f aca="false">IF($D168="","",IF($M168="Atrasada",INT(Parâmetros!$C$4)-$G168,""))</f>
        <v/>
      </c>
      <c r="O168" s="39" t="str">
        <f aca="false">IF($D168="","",IF(AND($L168="Concluída",$J168&lt;&gt;"",$K168&lt;&gt;""),$K168-$J168,""))</f>
        <v/>
      </c>
    </row>
    <row r="169" customFormat="false" ht="18" hidden="false" customHeight="true" outlineLevel="0" collapsed="false">
      <c r="A169" s="32"/>
      <c r="B169" s="33"/>
      <c r="C169" s="34" t="str">
        <f aca="false">IF($D169="","",IF($B169="","",IF($B169&gt;=8,"Alta",IF($B169&gt;=5,"Média","Baixa"))))</f>
        <v/>
      </c>
      <c r="D169" s="32"/>
      <c r="E169" s="32"/>
      <c r="F169" s="32"/>
      <c r="G169" s="35"/>
      <c r="H169" s="32"/>
      <c r="I169" s="32"/>
      <c r="J169" s="36"/>
      <c r="K169" s="36"/>
      <c r="L169" s="37"/>
      <c r="M169" s="34" t="str">
        <f aca="false">IF($D169="","",IF(OR($L169="Concluída",$L169="Cancelada"),"",IF($G169="","Sem prazo",IF($G169&lt;INT(Parâmetros!$C$4),"Atrasada",IF($G169&lt;=INT(Parâmetros!$C$4)+Parâmetros!$C$5,"Vence em breve","No prazo")))))</f>
        <v/>
      </c>
      <c r="N169" s="38" t="str">
        <f aca="false">IF($D169="","",IF($M169="Atrasada",INT(Parâmetros!$C$4)-$G169,""))</f>
        <v/>
      </c>
      <c r="O169" s="39" t="str">
        <f aca="false">IF($D169="","",IF(AND($L169="Concluída",$J169&lt;&gt;"",$K169&lt;&gt;""),$K169-$J169,""))</f>
        <v/>
      </c>
    </row>
    <row r="170" customFormat="false" ht="18" hidden="false" customHeight="true" outlineLevel="0" collapsed="false">
      <c r="A170" s="32"/>
      <c r="B170" s="33"/>
      <c r="C170" s="34" t="str">
        <f aca="false">IF($D170="","",IF($B170="","",IF($B170&gt;=8,"Alta",IF($B170&gt;=5,"Média","Baixa"))))</f>
        <v/>
      </c>
      <c r="D170" s="32"/>
      <c r="E170" s="32"/>
      <c r="F170" s="32"/>
      <c r="G170" s="35"/>
      <c r="H170" s="32"/>
      <c r="I170" s="32"/>
      <c r="J170" s="36"/>
      <c r="K170" s="36"/>
      <c r="L170" s="37"/>
      <c r="M170" s="34" t="str">
        <f aca="false">IF($D170="","",IF(OR($L170="Concluída",$L170="Cancelada"),"",IF($G170="","Sem prazo",IF($G170&lt;INT(Parâmetros!$C$4),"Atrasada",IF($G170&lt;=INT(Parâmetros!$C$4)+Parâmetros!$C$5,"Vence em breve","No prazo")))))</f>
        <v/>
      </c>
      <c r="N170" s="38" t="str">
        <f aca="false">IF($D170="","",IF($M170="Atrasada",INT(Parâmetros!$C$4)-$G170,""))</f>
        <v/>
      </c>
      <c r="O170" s="39" t="str">
        <f aca="false">IF($D170="","",IF(AND($L170="Concluída",$J170&lt;&gt;"",$K170&lt;&gt;""),$K170-$J170,""))</f>
        <v/>
      </c>
    </row>
    <row r="171" customFormat="false" ht="18" hidden="false" customHeight="true" outlineLevel="0" collapsed="false">
      <c r="A171" s="32"/>
      <c r="B171" s="33"/>
      <c r="C171" s="34" t="str">
        <f aca="false">IF($D171="","",IF($B171="","",IF($B171&gt;=8,"Alta",IF($B171&gt;=5,"Média","Baixa"))))</f>
        <v/>
      </c>
      <c r="D171" s="32"/>
      <c r="E171" s="32"/>
      <c r="F171" s="32"/>
      <c r="G171" s="35"/>
      <c r="H171" s="32"/>
      <c r="I171" s="32"/>
      <c r="J171" s="36"/>
      <c r="K171" s="36"/>
      <c r="L171" s="37"/>
      <c r="M171" s="34" t="str">
        <f aca="false">IF($D171="","",IF(OR($L171="Concluída",$L171="Cancelada"),"",IF($G171="","Sem prazo",IF($G171&lt;INT(Parâmetros!$C$4),"Atrasada",IF($G171&lt;=INT(Parâmetros!$C$4)+Parâmetros!$C$5,"Vence em breve","No prazo")))))</f>
        <v/>
      </c>
      <c r="N171" s="38" t="str">
        <f aca="false">IF($D171="","",IF($M171="Atrasada",INT(Parâmetros!$C$4)-$G171,""))</f>
        <v/>
      </c>
      <c r="O171" s="39" t="str">
        <f aca="false">IF($D171="","",IF(AND($L171="Concluída",$J171&lt;&gt;"",$K171&lt;&gt;""),$K171-$J171,""))</f>
        <v/>
      </c>
    </row>
    <row r="172" customFormat="false" ht="18" hidden="false" customHeight="true" outlineLevel="0" collapsed="false">
      <c r="A172" s="32"/>
      <c r="B172" s="33"/>
      <c r="C172" s="34" t="str">
        <f aca="false">IF($D172="","",IF($B172="","",IF($B172&gt;=8,"Alta",IF($B172&gt;=5,"Média","Baixa"))))</f>
        <v/>
      </c>
      <c r="D172" s="32"/>
      <c r="E172" s="32"/>
      <c r="F172" s="32"/>
      <c r="G172" s="35"/>
      <c r="H172" s="32"/>
      <c r="I172" s="32"/>
      <c r="J172" s="36"/>
      <c r="K172" s="36"/>
      <c r="L172" s="37"/>
      <c r="M172" s="34" t="str">
        <f aca="false">IF($D172="","",IF(OR($L172="Concluída",$L172="Cancelada"),"",IF($G172="","Sem prazo",IF($G172&lt;INT(Parâmetros!$C$4),"Atrasada",IF($G172&lt;=INT(Parâmetros!$C$4)+Parâmetros!$C$5,"Vence em breve","No prazo")))))</f>
        <v/>
      </c>
      <c r="N172" s="38" t="str">
        <f aca="false">IF($D172="","",IF($M172="Atrasada",INT(Parâmetros!$C$4)-$G172,""))</f>
        <v/>
      </c>
      <c r="O172" s="39" t="str">
        <f aca="false">IF($D172="","",IF(AND($L172="Concluída",$J172&lt;&gt;"",$K172&lt;&gt;""),$K172-$J172,""))</f>
        <v/>
      </c>
    </row>
    <row r="173" customFormat="false" ht="18" hidden="false" customHeight="true" outlineLevel="0" collapsed="false">
      <c r="A173" s="32"/>
      <c r="B173" s="33"/>
      <c r="C173" s="34" t="str">
        <f aca="false">IF($D173="","",IF($B173="","",IF($B173&gt;=8,"Alta",IF($B173&gt;=5,"Média","Baixa"))))</f>
        <v/>
      </c>
      <c r="D173" s="32"/>
      <c r="E173" s="32"/>
      <c r="F173" s="32"/>
      <c r="G173" s="35"/>
      <c r="H173" s="32"/>
      <c r="I173" s="32"/>
      <c r="J173" s="36"/>
      <c r="K173" s="36"/>
      <c r="L173" s="37"/>
      <c r="M173" s="34" t="str">
        <f aca="false">IF($D173="","",IF(OR($L173="Concluída",$L173="Cancelada"),"",IF($G173="","Sem prazo",IF($G173&lt;INT(Parâmetros!$C$4),"Atrasada",IF($G173&lt;=INT(Parâmetros!$C$4)+Parâmetros!$C$5,"Vence em breve","No prazo")))))</f>
        <v/>
      </c>
      <c r="N173" s="38" t="str">
        <f aca="false">IF($D173="","",IF($M173="Atrasada",INT(Parâmetros!$C$4)-$G173,""))</f>
        <v/>
      </c>
      <c r="O173" s="39" t="str">
        <f aca="false">IF($D173="","",IF(AND($L173="Concluída",$J173&lt;&gt;"",$K173&lt;&gt;""),$K173-$J173,""))</f>
        <v/>
      </c>
    </row>
    <row r="174" customFormat="false" ht="18" hidden="false" customHeight="true" outlineLevel="0" collapsed="false">
      <c r="A174" s="32"/>
      <c r="B174" s="33"/>
      <c r="C174" s="34" t="str">
        <f aca="false">IF($D174="","",IF($B174="","",IF($B174&gt;=8,"Alta",IF($B174&gt;=5,"Média","Baixa"))))</f>
        <v/>
      </c>
      <c r="D174" s="32"/>
      <c r="E174" s="32"/>
      <c r="F174" s="32"/>
      <c r="G174" s="35"/>
      <c r="H174" s="32"/>
      <c r="I174" s="32"/>
      <c r="J174" s="36"/>
      <c r="K174" s="36"/>
      <c r="L174" s="37"/>
      <c r="M174" s="34" t="str">
        <f aca="false">IF($D174="","",IF(OR($L174="Concluída",$L174="Cancelada"),"",IF($G174="","Sem prazo",IF($G174&lt;INT(Parâmetros!$C$4),"Atrasada",IF($G174&lt;=INT(Parâmetros!$C$4)+Parâmetros!$C$5,"Vence em breve","No prazo")))))</f>
        <v/>
      </c>
      <c r="N174" s="38" t="str">
        <f aca="false">IF($D174="","",IF($M174="Atrasada",INT(Parâmetros!$C$4)-$G174,""))</f>
        <v/>
      </c>
      <c r="O174" s="39" t="str">
        <f aca="false">IF($D174="","",IF(AND($L174="Concluída",$J174&lt;&gt;"",$K174&lt;&gt;""),$K174-$J174,""))</f>
        <v/>
      </c>
    </row>
    <row r="175" customFormat="false" ht="18" hidden="false" customHeight="true" outlineLevel="0" collapsed="false">
      <c r="A175" s="32"/>
      <c r="B175" s="33"/>
      <c r="C175" s="34" t="str">
        <f aca="false">IF($D175="","",IF($B175="","",IF($B175&gt;=8,"Alta",IF($B175&gt;=5,"Média","Baixa"))))</f>
        <v/>
      </c>
      <c r="D175" s="32"/>
      <c r="E175" s="32"/>
      <c r="F175" s="32"/>
      <c r="G175" s="35"/>
      <c r="H175" s="32"/>
      <c r="I175" s="32"/>
      <c r="J175" s="36"/>
      <c r="K175" s="36"/>
      <c r="L175" s="37"/>
      <c r="M175" s="34" t="str">
        <f aca="false">IF($D175="","",IF(OR($L175="Concluída",$L175="Cancelada"),"",IF($G175="","Sem prazo",IF($G175&lt;INT(Parâmetros!$C$4),"Atrasada",IF($G175&lt;=INT(Parâmetros!$C$4)+Parâmetros!$C$5,"Vence em breve","No prazo")))))</f>
        <v/>
      </c>
      <c r="N175" s="38" t="str">
        <f aca="false">IF($D175="","",IF($M175="Atrasada",INT(Parâmetros!$C$4)-$G175,""))</f>
        <v/>
      </c>
      <c r="O175" s="39" t="str">
        <f aca="false">IF($D175="","",IF(AND($L175="Concluída",$J175&lt;&gt;"",$K175&lt;&gt;""),$K175-$J175,""))</f>
        <v/>
      </c>
    </row>
    <row r="176" customFormat="false" ht="18" hidden="false" customHeight="true" outlineLevel="0" collapsed="false">
      <c r="A176" s="32"/>
      <c r="B176" s="33"/>
      <c r="C176" s="34" t="str">
        <f aca="false">IF($D176="","",IF($B176="","",IF($B176&gt;=8,"Alta",IF($B176&gt;=5,"Média","Baixa"))))</f>
        <v/>
      </c>
      <c r="D176" s="32"/>
      <c r="E176" s="32"/>
      <c r="F176" s="32"/>
      <c r="G176" s="35"/>
      <c r="H176" s="32"/>
      <c r="I176" s="32"/>
      <c r="J176" s="36"/>
      <c r="K176" s="36"/>
      <c r="L176" s="37"/>
      <c r="M176" s="34" t="str">
        <f aca="false">IF($D176="","",IF(OR($L176="Concluída",$L176="Cancelada"),"",IF($G176="","Sem prazo",IF($G176&lt;INT(Parâmetros!$C$4),"Atrasada",IF($G176&lt;=INT(Parâmetros!$C$4)+Parâmetros!$C$5,"Vence em breve","No prazo")))))</f>
        <v/>
      </c>
      <c r="N176" s="38" t="str">
        <f aca="false">IF($D176="","",IF($M176="Atrasada",INT(Parâmetros!$C$4)-$G176,""))</f>
        <v/>
      </c>
      <c r="O176" s="39" t="str">
        <f aca="false">IF($D176="","",IF(AND($L176="Concluída",$J176&lt;&gt;"",$K176&lt;&gt;""),$K176-$J176,""))</f>
        <v/>
      </c>
    </row>
    <row r="177" customFormat="false" ht="18" hidden="false" customHeight="true" outlineLevel="0" collapsed="false">
      <c r="A177" s="32"/>
      <c r="B177" s="33"/>
      <c r="C177" s="34" t="str">
        <f aca="false">IF($D177="","",IF($B177="","",IF($B177&gt;=8,"Alta",IF($B177&gt;=5,"Média","Baixa"))))</f>
        <v/>
      </c>
      <c r="D177" s="32"/>
      <c r="E177" s="32"/>
      <c r="F177" s="32"/>
      <c r="G177" s="35"/>
      <c r="H177" s="32"/>
      <c r="I177" s="32"/>
      <c r="J177" s="36"/>
      <c r="K177" s="36"/>
      <c r="L177" s="37"/>
      <c r="M177" s="34" t="str">
        <f aca="false">IF($D177="","",IF(OR($L177="Concluída",$L177="Cancelada"),"",IF($G177="","Sem prazo",IF($G177&lt;INT(Parâmetros!$C$4),"Atrasada",IF($G177&lt;=INT(Parâmetros!$C$4)+Parâmetros!$C$5,"Vence em breve","No prazo")))))</f>
        <v/>
      </c>
      <c r="N177" s="38" t="str">
        <f aca="false">IF($D177="","",IF($M177="Atrasada",INT(Parâmetros!$C$4)-$G177,""))</f>
        <v/>
      </c>
      <c r="O177" s="39" t="str">
        <f aca="false">IF($D177="","",IF(AND($L177="Concluída",$J177&lt;&gt;"",$K177&lt;&gt;""),$K177-$J177,""))</f>
        <v/>
      </c>
    </row>
    <row r="178" customFormat="false" ht="18" hidden="false" customHeight="true" outlineLevel="0" collapsed="false">
      <c r="A178" s="32"/>
      <c r="B178" s="33"/>
      <c r="C178" s="34" t="str">
        <f aca="false">IF($D178="","",IF($B178="","",IF($B178&gt;=8,"Alta",IF($B178&gt;=5,"Média","Baixa"))))</f>
        <v/>
      </c>
      <c r="D178" s="32"/>
      <c r="E178" s="32"/>
      <c r="F178" s="32"/>
      <c r="G178" s="35"/>
      <c r="H178" s="32"/>
      <c r="I178" s="32"/>
      <c r="J178" s="36"/>
      <c r="K178" s="36"/>
      <c r="L178" s="37"/>
      <c r="M178" s="34" t="str">
        <f aca="false">IF($D178="","",IF(OR($L178="Concluída",$L178="Cancelada"),"",IF($G178="","Sem prazo",IF($G178&lt;INT(Parâmetros!$C$4),"Atrasada",IF($G178&lt;=INT(Parâmetros!$C$4)+Parâmetros!$C$5,"Vence em breve","No prazo")))))</f>
        <v/>
      </c>
      <c r="N178" s="38" t="str">
        <f aca="false">IF($D178="","",IF($M178="Atrasada",INT(Parâmetros!$C$4)-$G178,""))</f>
        <v/>
      </c>
      <c r="O178" s="39" t="str">
        <f aca="false">IF($D178="","",IF(AND($L178="Concluída",$J178&lt;&gt;"",$K178&lt;&gt;""),$K178-$J178,""))</f>
        <v/>
      </c>
    </row>
    <row r="179" customFormat="false" ht="18" hidden="false" customHeight="true" outlineLevel="0" collapsed="false">
      <c r="A179" s="32"/>
      <c r="B179" s="33"/>
      <c r="C179" s="34" t="str">
        <f aca="false">IF($D179="","",IF($B179="","",IF($B179&gt;=8,"Alta",IF($B179&gt;=5,"Média","Baixa"))))</f>
        <v/>
      </c>
      <c r="D179" s="32"/>
      <c r="E179" s="32"/>
      <c r="F179" s="32"/>
      <c r="G179" s="35"/>
      <c r="H179" s="32"/>
      <c r="I179" s="32"/>
      <c r="J179" s="36"/>
      <c r="K179" s="36"/>
      <c r="L179" s="37"/>
      <c r="M179" s="34" t="str">
        <f aca="false">IF($D179="","",IF(OR($L179="Concluída",$L179="Cancelada"),"",IF($G179="","Sem prazo",IF($G179&lt;INT(Parâmetros!$C$4),"Atrasada",IF($G179&lt;=INT(Parâmetros!$C$4)+Parâmetros!$C$5,"Vence em breve","No prazo")))))</f>
        <v/>
      </c>
      <c r="N179" s="38" t="str">
        <f aca="false">IF($D179="","",IF($M179="Atrasada",INT(Parâmetros!$C$4)-$G179,""))</f>
        <v/>
      </c>
      <c r="O179" s="39" t="str">
        <f aca="false">IF($D179="","",IF(AND($L179="Concluída",$J179&lt;&gt;"",$K179&lt;&gt;""),$K179-$J179,""))</f>
        <v/>
      </c>
    </row>
    <row r="180" customFormat="false" ht="18" hidden="false" customHeight="true" outlineLevel="0" collapsed="false">
      <c r="A180" s="32"/>
      <c r="B180" s="33"/>
      <c r="C180" s="34" t="str">
        <f aca="false">IF($D180="","",IF($B180="","",IF($B180&gt;=8,"Alta",IF($B180&gt;=5,"Média","Baixa"))))</f>
        <v/>
      </c>
      <c r="D180" s="32"/>
      <c r="E180" s="32"/>
      <c r="F180" s="32"/>
      <c r="G180" s="35"/>
      <c r="H180" s="32"/>
      <c r="I180" s="32"/>
      <c r="J180" s="36"/>
      <c r="K180" s="36"/>
      <c r="L180" s="37"/>
      <c r="M180" s="34" t="str">
        <f aca="false">IF($D180="","",IF(OR($L180="Concluída",$L180="Cancelada"),"",IF($G180="","Sem prazo",IF($G180&lt;INT(Parâmetros!$C$4),"Atrasada",IF($G180&lt;=INT(Parâmetros!$C$4)+Parâmetros!$C$5,"Vence em breve","No prazo")))))</f>
        <v/>
      </c>
      <c r="N180" s="38" t="str">
        <f aca="false">IF($D180="","",IF($M180="Atrasada",INT(Parâmetros!$C$4)-$G180,""))</f>
        <v/>
      </c>
      <c r="O180" s="39" t="str">
        <f aca="false">IF($D180="","",IF(AND($L180="Concluída",$J180&lt;&gt;"",$K180&lt;&gt;""),$K180-$J180,""))</f>
        <v/>
      </c>
    </row>
    <row r="181" customFormat="false" ht="18" hidden="false" customHeight="true" outlineLevel="0" collapsed="false">
      <c r="A181" s="32"/>
      <c r="B181" s="33"/>
      <c r="C181" s="34" t="str">
        <f aca="false">IF($D181="","",IF($B181="","",IF($B181&gt;=8,"Alta",IF($B181&gt;=5,"Média","Baixa"))))</f>
        <v/>
      </c>
      <c r="D181" s="32"/>
      <c r="E181" s="32"/>
      <c r="F181" s="32"/>
      <c r="G181" s="35"/>
      <c r="H181" s="32"/>
      <c r="I181" s="32"/>
      <c r="J181" s="36"/>
      <c r="K181" s="36"/>
      <c r="L181" s="37"/>
      <c r="M181" s="34" t="str">
        <f aca="false">IF($D181="","",IF(OR($L181="Concluída",$L181="Cancelada"),"",IF($G181="","Sem prazo",IF($G181&lt;INT(Parâmetros!$C$4),"Atrasada",IF($G181&lt;=INT(Parâmetros!$C$4)+Parâmetros!$C$5,"Vence em breve","No prazo")))))</f>
        <v/>
      </c>
      <c r="N181" s="38" t="str">
        <f aca="false">IF($D181="","",IF($M181="Atrasada",INT(Parâmetros!$C$4)-$G181,""))</f>
        <v/>
      </c>
      <c r="O181" s="39" t="str">
        <f aca="false">IF($D181="","",IF(AND($L181="Concluída",$J181&lt;&gt;"",$K181&lt;&gt;""),$K181-$J181,""))</f>
        <v/>
      </c>
    </row>
    <row r="182" customFormat="false" ht="18" hidden="false" customHeight="true" outlineLevel="0" collapsed="false">
      <c r="A182" s="32"/>
      <c r="B182" s="33"/>
      <c r="C182" s="34" t="str">
        <f aca="false">IF($D182="","",IF($B182="","",IF($B182&gt;=8,"Alta",IF($B182&gt;=5,"Média","Baixa"))))</f>
        <v/>
      </c>
      <c r="D182" s="32"/>
      <c r="E182" s="32"/>
      <c r="F182" s="32"/>
      <c r="G182" s="35"/>
      <c r="H182" s="32"/>
      <c r="I182" s="32"/>
      <c r="J182" s="36"/>
      <c r="K182" s="36"/>
      <c r="L182" s="37"/>
      <c r="M182" s="34" t="str">
        <f aca="false">IF($D182="","",IF(OR($L182="Concluída",$L182="Cancelada"),"",IF($G182="","Sem prazo",IF($G182&lt;INT(Parâmetros!$C$4),"Atrasada",IF($G182&lt;=INT(Parâmetros!$C$4)+Parâmetros!$C$5,"Vence em breve","No prazo")))))</f>
        <v/>
      </c>
      <c r="N182" s="38" t="str">
        <f aca="false">IF($D182="","",IF($M182="Atrasada",INT(Parâmetros!$C$4)-$G182,""))</f>
        <v/>
      </c>
      <c r="O182" s="39" t="str">
        <f aca="false">IF($D182="","",IF(AND($L182="Concluída",$J182&lt;&gt;"",$K182&lt;&gt;""),$K182-$J182,""))</f>
        <v/>
      </c>
    </row>
    <row r="183" customFormat="false" ht="18" hidden="false" customHeight="true" outlineLevel="0" collapsed="false">
      <c r="A183" s="32"/>
      <c r="B183" s="33"/>
      <c r="C183" s="34" t="str">
        <f aca="false">IF($D183="","",IF($B183="","",IF($B183&gt;=8,"Alta",IF($B183&gt;=5,"Média","Baixa"))))</f>
        <v/>
      </c>
      <c r="D183" s="32"/>
      <c r="E183" s="32"/>
      <c r="F183" s="32"/>
      <c r="G183" s="35"/>
      <c r="H183" s="32"/>
      <c r="I183" s="32"/>
      <c r="J183" s="36"/>
      <c r="K183" s="36"/>
      <c r="L183" s="37"/>
      <c r="M183" s="34" t="str">
        <f aca="false">IF($D183="","",IF(OR($L183="Concluída",$L183="Cancelada"),"",IF($G183="","Sem prazo",IF($G183&lt;INT(Parâmetros!$C$4),"Atrasada",IF($G183&lt;=INT(Parâmetros!$C$4)+Parâmetros!$C$5,"Vence em breve","No prazo")))))</f>
        <v/>
      </c>
      <c r="N183" s="38" t="str">
        <f aca="false">IF($D183="","",IF($M183="Atrasada",INT(Parâmetros!$C$4)-$G183,""))</f>
        <v/>
      </c>
      <c r="O183" s="39" t="str">
        <f aca="false">IF($D183="","",IF(AND($L183="Concluída",$J183&lt;&gt;"",$K183&lt;&gt;""),$K183-$J183,""))</f>
        <v/>
      </c>
    </row>
    <row r="184" customFormat="false" ht="18" hidden="false" customHeight="true" outlineLevel="0" collapsed="false">
      <c r="A184" s="32"/>
      <c r="B184" s="33"/>
      <c r="C184" s="34" t="str">
        <f aca="false">IF($D184="","",IF($B184="","",IF($B184&gt;=8,"Alta",IF($B184&gt;=5,"Média","Baixa"))))</f>
        <v/>
      </c>
      <c r="D184" s="32"/>
      <c r="E184" s="32"/>
      <c r="F184" s="32"/>
      <c r="G184" s="35"/>
      <c r="H184" s="32"/>
      <c r="I184" s="32"/>
      <c r="J184" s="36"/>
      <c r="K184" s="36"/>
      <c r="L184" s="37"/>
      <c r="M184" s="34" t="str">
        <f aca="false">IF($D184="","",IF(OR($L184="Concluída",$L184="Cancelada"),"",IF($G184="","Sem prazo",IF($G184&lt;INT(Parâmetros!$C$4),"Atrasada",IF($G184&lt;=INT(Parâmetros!$C$4)+Parâmetros!$C$5,"Vence em breve","No prazo")))))</f>
        <v/>
      </c>
      <c r="N184" s="38" t="str">
        <f aca="false">IF($D184="","",IF($M184="Atrasada",INT(Parâmetros!$C$4)-$G184,""))</f>
        <v/>
      </c>
      <c r="O184" s="39" t="str">
        <f aca="false">IF($D184="","",IF(AND($L184="Concluída",$J184&lt;&gt;"",$K184&lt;&gt;""),$K184-$J184,""))</f>
        <v/>
      </c>
    </row>
    <row r="185" customFormat="false" ht="18" hidden="false" customHeight="true" outlineLevel="0" collapsed="false">
      <c r="A185" s="32"/>
      <c r="B185" s="33"/>
      <c r="C185" s="34" t="str">
        <f aca="false">IF($D185="","",IF($B185="","",IF($B185&gt;=8,"Alta",IF($B185&gt;=5,"Média","Baixa"))))</f>
        <v/>
      </c>
      <c r="D185" s="32"/>
      <c r="E185" s="32"/>
      <c r="F185" s="32"/>
      <c r="G185" s="35"/>
      <c r="H185" s="32"/>
      <c r="I185" s="32"/>
      <c r="J185" s="36"/>
      <c r="K185" s="36"/>
      <c r="L185" s="37"/>
      <c r="M185" s="34" t="str">
        <f aca="false">IF($D185="","",IF(OR($L185="Concluída",$L185="Cancelada"),"",IF($G185="","Sem prazo",IF($G185&lt;INT(Parâmetros!$C$4),"Atrasada",IF($G185&lt;=INT(Parâmetros!$C$4)+Parâmetros!$C$5,"Vence em breve","No prazo")))))</f>
        <v/>
      </c>
      <c r="N185" s="38" t="str">
        <f aca="false">IF($D185="","",IF($M185="Atrasada",INT(Parâmetros!$C$4)-$G185,""))</f>
        <v/>
      </c>
      <c r="O185" s="39" t="str">
        <f aca="false">IF($D185="","",IF(AND($L185="Concluída",$J185&lt;&gt;"",$K185&lt;&gt;""),$K185-$J185,""))</f>
        <v/>
      </c>
    </row>
    <row r="186" customFormat="false" ht="18" hidden="false" customHeight="true" outlineLevel="0" collapsed="false">
      <c r="A186" s="32"/>
      <c r="B186" s="33"/>
      <c r="C186" s="34" t="str">
        <f aca="false">IF($D186="","",IF($B186="","",IF($B186&gt;=8,"Alta",IF($B186&gt;=5,"Média","Baixa"))))</f>
        <v/>
      </c>
      <c r="D186" s="32"/>
      <c r="E186" s="32"/>
      <c r="F186" s="32"/>
      <c r="G186" s="35"/>
      <c r="H186" s="32"/>
      <c r="I186" s="32"/>
      <c r="J186" s="36"/>
      <c r="K186" s="36"/>
      <c r="L186" s="37"/>
      <c r="M186" s="34" t="str">
        <f aca="false">IF($D186="","",IF(OR($L186="Concluída",$L186="Cancelada"),"",IF($G186="","Sem prazo",IF($G186&lt;INT(Parâmetros!$C$4),"Atrasada",IF($G186&lt;=INT(Parâmetros!$C$4)+Parâmetros!$C$5,"Vence em breve","No prazo")))))</f>
        <v/>
      </c>
      <c r="N186" s="38" t="str">
        <f aca="false">IF($D186="","",IF($M186="Atrasada",INT(Parâmetros!$C$4)-$G186,""))</f>
        <v/>
      </c>
      <c r="O186" s="39" t="str">
        <f aca="false">IF($D186="","",IF(AND($L186="Concluída",$J186&lt;&gt;"",$K186&lt;&gt;""),$K186-$J186,""))</f>
        <v/>
      </c>
    </row>
    <row r="187" customFormat="false" ht="18" hidden="false" customHeight="true" outlineLevel="0" collapsed="false">
      <c r="A187" s="32"/>
      <c r="B187" s="33"/>
      <c r="C187" s="34" t="str">
        <f aca="false">IF($D187="","",IF($B187="","",IF($B187&gt;=8,"Alta",IF($B187&gt;=5,"Média","Baixa"))))</f>
        <v/>
      </c>
      <c r="D187" s="32"/>
      <c r="E187" s="32"/>
      <c r="F187" s="32"/>
      <c r="G187" s="35"/>
      <c r="H187" s="32"/>
      <c r="I187" s="32"/>
      <c r="J187" s="36"/>
      <c r="K187" s="36"/>
      <c r="L187" s="37"/>
      <c r="M187" s="34" t="str">
        <f aca="false">IF($D187="","",IF(OR($L187="Concluída",$L187="Cancelada"),"",IF($G187="","Sem prazo",IF($G187&lt;INT(Parâmetros!$C$4),"Atrasada",IF($G187&lt;=INT(Parâmetros!$C$4)+Parâmetros!$C$5,"Vence em breve","No prazo")))))</f>
        <v/>
      </c>
      <c r="N187" s="38" t="str">
        <f aca="false">IF($D187="","",IF($M187="Atrasada",INT(Parâmetros!$C$4)-$G187,""))</f>
        <v/>
      </c>
      <c r="O187" s="39" t="str">
        <f aca="false">IF($D187="","",IF(AND($L187="Concluída",$J187&lt;&gt;"",$K187&lt;&gt;""),$K187-$J187,""))</f>
        <v/>
      </c>
    </row>
    <row r="188" customFormat="false" ht="18" hidden="false" customHeight="true" outlineLevel="0" collapsed="false">
      <c r="A188" s="32"/>
      <c r="B188" s="33"/>
      <c r="C188" s="34" t="str">
        <f aca="false">IF($D188="","",IF($B188="","",IF($B188&gt;=8,"Alta",IF($B188&gt;=5,"Média","Baixa"))))</f>
        <v/>
      </c>
      <c r="D188" s="32"/>
      <c r="E188" s="32"/>
      <c r="F188" s="32"/>
      <c r="G188" s="35"/>
      <c r="H188" s="32"/>
      <c r="I188" s="32"/>
      <c r="J188" s="36"/>
      <c r="K188" s="36"/>
      <c r="L188" s="37"/>
      <c r="M188" s="34" t="str">
        <f aca="false">IF($D188="","",IF(OR($L188="Concluída",$L188="Cancelada"),"",IF($G188="","Sem prazo",IF($G188&lt;INT(Parâmetros!$C$4),"Atrasada",IF($G188&lt;=INT(Parâmetros!$C$4)+Parâmetros!$C$5,"Vence em breve","No prazo")))))</f>
        <v/>
      </c>
      <c r="N188" s="38" t="str">
        <f aca="false">IF($D188="","",IF($M188="Atrasada",INT(Parâmetros!$C$4)-$G188,""))</f>
        <v/>
      </c>
      <c r="O188" s="39" t="str">
        <f aca="false">IF($D188="","",IF(AND($L188="Concluída",$J188&lt;&gt;"",$K188&lt;&gt;""),$K188-$J188,""))</f>
        <v/>
      </c>
    </row>
    <row r="189" customFormat="false" ht="18" hidden="false" customHeight="true" outlineLevel="0" collapsed="false">
      <c r="A189" s="32"/>
      <c r="B189" s="33"/>
      <c r="C189" s="34" t="str">
        <f aca="false">IF($D189="","",IF($B189="","",IF($B189&gt;=8,"Alta",IF($B189&gt;=5,"Média","Baixa"))))</f>
        <v/>
      </c>
      <c r="D189" s="32"/>
      <c r="E189" s="32"/>
      <c r="F189" s="32"/>
      <c r="G189" s="35"/>
      <c r="H189" s="32"/>
      <c r="I189" s="32"/>
      <c r="J189" s="36"/>
      <c r="K189" s="36"/>
      <c r="L189" s="37"/>
      <c r="M189" s="34" t="str">
        <f aca="false">IF($D189="","",IF(OR($L189="Concluída",$L189="Cancelada"),"",IF($G189="","Sem prazo",IF($G189&lt;INT(Parâmetros!$C$4),"Atrasada",IF($G189&lt;=INT(Parâmetros!$C$4)+Parâmetros!$C$5,"Vence em breve","No prazo")))))</f>
        <v/>
      </c>
      <c r="N189" s="38" t="str">
        <f aca="false">IF($D189="","",IF($M189="Atrasada",INT(Parâmetros!$C$4)-$G189,""))</f>
        <v/>
      </c>
      <c r="O189" s="39" t="str">
        <f aca="false">IF($D189="","",IF(AND($L189="Concluída",$J189&lt;&gt;"",$K189&lt;&gt;""),$K189-$J189,""))</f>
        <v/>
      </c>
    </row>
    <row r="190" customFormat="false" ht="18" hidden="false" customHeight="true" outlineLevel="0" collapsed="false">
      <c r="A190" s="32"/>
      <c r="B190" s="33"/>
      <c r="C190" s="34" t="str">
        <f aca="false">IF($D190="","",IF($B190="","",IF($B190&gt;=8,"Alta",IF($B190&gt;=5,"Média","Baixa"))))</f>
        <v/>
      </c>
      <c r="D190" s="32"/>
      <c r="E190" s="32"/>
      <c r="F190" s="32"/>
      <c r="G190" s="35"/>
      <c r="H190" s="32"/>
      <c r="I190" s="32"/>
      <c r="J190" s="36"/>
      <c r="K190" s="36"/>
      <c r="L190" s="37"/>
      <c r="M190" s="34" t="str">
        <f aca="false">IF($D190="","",IF(OR($L190="Concluída",$L190="Cancelada"),"",IF($G190="","Sem prazo",IF($G190&lt;INT(Parâmetros!$C$4),"Atrasada",IF($G190&lt;=INT(Parâmetros!$C$4)+Parâmetros!$C$5,"Vence em breve","No prazo")))))</f>
        <v/>
      </c>
      <c r="N190" s="38" t="str">
        <f aca="false">IF($D190="","",IF($M190="Atrasada",INT(Parâmetros!$C$4)-$G190,""))</f>
        <v/>
      </c>
      <c r="O190" s="39" t="str">
        <f aca="false">IF($D190="","",IF(AND($L190="Concluída",$J190&lt;&gt;"",$K190&lt;&gt;""),$K190-$J190,""))</f>
        <v/>
      </c>
    </row>
    <row r="191" customFormat="false" ht="18" hidden="false" customHeight="true" outlineLevel="0" collapsed="false">
      <c r="A191" s="32"/>
      <c r="B191" s="33"/>
      <c r="C191" s="34" t="str">
        <f aca="false">IF($D191="","",IF($B191="","",IF($B191&gt;=8,"Alta",IF($B191&gt;=5,"Média","Baixa"))))</f>
        <v/>
      </c>
      <c r="D191" s="32"/>
      <c r="E191" s="32"/>
      <c r="F191" s="32"/>
      <c r="G191" s="35"/>
      <c r="H191" s="32"/>
      <c r="I191" s="32"/>
      <c r="J191" s="36"/>
      <c r="K191" s="36"/>
      <c r="L191" s="37"/>
      <c r="M191" s="34" t="str">
        <f aca="false">IF($D191="","",IF(OR($L191="Concluída",$L191="Cancelada"),"",IF($G191="","Sem prazo",IF($G191&lt;INT(Parâmetros!$C$4),"Atrasada",IF($G191&lt;=INT(Parâmetros!$C$4)+Parâmetros!$C$5,"Vence em breve","No prazo")))))</f>
        <v/>
      </c>
      <c r="N191" s="38" t="str">
        <f aca="false">IF($D191="","",IF($M191="Atrasada",INT(Parâmetros!$C$4)-$G191,""))</f>
        <v/>
      </c>
      <c r="O191" s="39" t="str">
        <f aca="false">IF($D191="","",IF(AND($L191="Concluída",$J191&lt;&gt;"",$K191&lt;&gt;""),$K191-$J191,""))</f>
        <v/>
      </c>
    </row>
    <row r="192" customFormat="false" ht="18" hidden="false" customHeight="true" outlineLevel="0" collapsed="false">
      <c r="A192" s="32"/>
      <c r="B192" s="33"/>
      <c r="C192" s="34" t="str">
        <f aca="false">IF($D192="","",IF($B192="","",IF($B192&gt;=8,"Alta",IF($B192&gt;=5,"Média","Baixa"))))</f>
        <v/>
      </c>
      <c r="D192" s="32"/>
      <c r="E192" s="32"/>
      <c r="F192" s="32"/>
      <c r="G192" s="35"/>
      <c r="H192" s="32"/>
      <c r="I192" s="32"/>
      <c r="J192" s="36"/>
      <c r="K192" s="36"/>
      <c r="L192" s="37"/>
      <c r="M192" s="34" t="str">
        <f aca="false">IF($D192="","",IF(OR($L192="Concluída",$L192="Cancelada"),"",IF($G192="","Sem prazo",IF($G192&lt;INT(Parâmetros!$C$4),"Atrasada",IF($G192&lt;=INT(Parâmetros!$C$4)+Parâmetros!$C$5,"Vence em breve","No prazo")))))</f>
        <v/>
      </c>
      <c r="N192" s="38" t="str">
        <f aca="false">IF($D192="","",IF($M192="Atrasada",INT(Parâmetros!$C$4)-$G192,""))</f>
        <v/>
      </c>
      <c r="O192" s="39" t="str">
        <f aca="false">IF($D192="","",IF(AND($L192="Concluída",$J192&lt;&gt;"",$K192&lt;&gt;""),$K192-$J192,""))</f>
        <v/>
      </c>
    </row>
    <row r="193" customFormat="false" ht="18" hidden="false" customHeight="true" outlineLevel="0" collapsed="false">
      <c r="A193" s="32"/>
      <c r="B193" s="33"/>
      <c r="C193" s="34" t="str">
        <f aca="false">IF($D193="","",IF($B193="","",IF($B193&gt;=8,"Alta",IF($B193&gt;=5,"Média","Baixa"))))</f>
        <v/>
      </c>
      <c r="D193" s="32"/>
      <c r="E193" s="32"/>
      <c r="F193" s="32"/>
      <c r="G193" s="35"/>
      <c r="H193" s="32"/>
      <c r="I193" s="32"/>
      <c r="J193" s="36"/>
      <c r="K193" s="36"/>
      <c r="L193" s="37"/>
      <c r="M193" s="34" t="str">
        <f aca="false">IF($D193="","",IF(OR($L193="Concluída",$L193="Cancelada"),"",IF($G193="","Sem prazo",IF($G193&lt;INT(Parâmetros!$C$4),"Atrasada",IF($G193&lt;=INT(Parâmetros!$C$4)+Parâmetros!$C$5,"Vence em breve","No prazo")))))</f>
        <v/>
      </c>
      <c r="N193" s="38" t="str">
        <f aca="false">IF($D193="","",IF($M193="Atrasada",INT(Parâmetros!$C$4)-$G193,""))</f>
        <v/>
      </c>
      <c r="O193" s="39" t="str">
        <f aca="false">IF($D193="","",IF(AND($L193="Concluída",$J193&lt;&gt;"",$K193&lt;&gt;""),$K193-$J193,""))</f>
        <v/>
      </c>
    </row>
    <row r="194" customFormat="false" ht="18" hidden="false" customHeight="true" outlineLevel="0" collapsed="false">
      <c r="A194" s="32"/>
      <c r="B194" s="33"/>
      <c r="C194" s="34" t="str">
        <f aca="false">IF($D194="","",IF($B194="","",IF($B194&gt;=8,"Alta",IF($B194&gt;=5,"Média","Baixa"))))</f>
        <v/>
      </c>
      <c r="D194" s="32"/>
      <c r="E194" s="32"/>
      <c r="F194" s="32"/>
      <c r="G194" s="35"/>
      <c r="H194" s="32"/>
      <c r="I194" s="32"/>
      <c r="J194" s="36"/>
      <c r="K194" s="36"/>
      <c r="L194" s="37"/>
      <c r="M194" s="34" t="str">
        <f aca="false">IF($D194="","",IF(OR($L194="Concluída",$L194="Cancelada"),"",IF($G194="","Sem prazo",IF($G194&lt;INT(Parâmetros!$C$4),"Atrasada",IF($G194&lt;=INT(Parâmetros!$C$4)+Parâmetros!$C$5,"Vence em breve","No prazo")))))</f>
        <v/>
      </c>
      <c r="N194" s="38" t="str">
        <f aca="false">IF($D194="","",IF($M194="Atrasada",INT(Parâmetros!$C$4)-$G194,""))</f>
        <v/>
      </c>
      <c r="O194" s="39" t="str">
        <f aca="false">IF($D194="","",IF(AND($L194="Concluída",$J194&lt;&gt;"",$K194&lt;&gt;""),$K194-$J194,""))</f>
        <v/>
      </c>
    </row>
    <row r="195" customFormat="false" ht="18" hidden="false" customHeight="true" outlineLevel="0" collapsed="false">
      <c r="A195" s="32"/>
      <c r="B195" s="33"/>
      <c r="C195" s="34" t="str">
        <f aca="false">IF($D195="","",IF($B195="","",IF($B195&gt;=8,"Alta",IF($B195&gt;=5,"Média","Baixa"))))</f>
        <v/>
      </c>
      <c r="D195" s="32"/>
      <c r="E195" s="32"/>
      <c r="F195" s="32"/>
      <c r="G195" s="35"/>
      <c r="H195" s="32"/>
      <c r="I195" s="32"/>
      <c r="J195" s="36"/>
      <c r="K195" s="36"/>
      <c r="L195" s="37"/>
      <c r="M195" s="34" t="str">
        <f aca="false">IF($D195="","",IF(OR($L195="Concluída",$L195="Cancelada"),"",IF($G195="","Sem prazo",IF($G195&lt;INT(Parâmetros!$C$4),"Atrasada",IF($G195&lt;=INT(Parâmetros!$C$4)+Parâmetros!$C$5,"Vence em breve","No prazo")))))</f>
        <v/>
      </c>
      <c r="N195" s="38" t="str">
        <f aca="false">IF($D195="","",IF($M195="Atrasada",INT(Parâmetros!$C$4)-$G195,""))</f>
        <v/>
      </c>
      <c r="O195" s="39" t="str">
        <f aca="false">IF($D195="","",IF(AND($L195="Concluída",$J195&lt;&gt;"",$K195&lt;&gt;""),$K195-$J195,""))</f>
        <v/>
      </c>
    </row>
    <row r="196" customFormat="false" ht="18" hidden="false" customHeight="true" outlineLevel="0" collapsed="false">
      <c r="A196" s="32"/>
      <c r="B196" s="33"/>
      <c r="C196" s="34" t="str">
        <f aca="false">IF($D196="","",IF($B196="","",IF($B196&gt;=8,"Alta",IF($B196&gt;=5,"Média","Baixa"))))</f>
        <v/>
      </c>
      <c r="D196" s="32"/>
      <c r="E196" s="32"/>
      <c r="F196" s="32"/>
      <c r="G196" s="35"/>
      <c r="H196" s="32"/>
      <c r="I196" s="32"/>
      <c r="J196" s="36"/>
      <c r="K196" s="36"/>
      <c r="L196" s="37"/>
      <c r="M196" s="34" t="str">
        <f aca="false">IF($D196="","",IF(OR($L196="Concluída",$L196="Cancelada"),"",IF($G196="","Sem prazo",IF($G196&lt;INT(Parâmetros!$C$4),"Atrasada",IF($G196&lt;=INT(Parâmetros!$C$4)+Parâmetros!$C$5,"Vence em breve","No prazo")))))</f>
        <v/>
      </c>
      <c r="N196" s="38" t="str">
        <f aca="false">IF($D196="","",IF($M196="Atrasada",INT(Parâmetros!$C$4)-$G196,""))</f>
        <v/>
      </c>
      <c r="O196" s="39" t="str">
        <f aca="false">IF($D196="","",IF(AND($L196="Concluída",$J196&lt;&gt;"",$K196&lt;&gt;""),$K196-$J196,""))</f>
        <v/>
      </c>
    </row>
    <row r="197" customFormat="false" ht="18" hidden="false" customHeight="true" outlineLevel="0" collapsed="false">
      <c r="A197" s="32"/>
      <c r="B197" s="33"/>
      <c r="C197" s="34" t="str">
        <f aca="false">IF($D197="","",IF($B197="","",IF($B197&gt;=8,"Alta",IF($B197&gt;=5,"Média","Baixa"))))</f>
        <v/>
      </c>
      <c r="D197" s="32"/>
      <c r="E197" s="32"/>
      <c r="F197" s="32"/>
      <c r="G197" s="35"/>
      <c r="H197" s="32"/>
      <c r="I197" s="32"/>
      <c r="J197" s="36"/>
      <c r="K197" s="36"/>
      <c r="L197" s="37"/>
      <c r="M197" s="34" t="str">
        <f aca="false">IF($D197="","",IF(OR($L197="Concluída",$L197="Cancelada"),"",IF($G197="","Sem prazo",IF($G197&lt;INT(Parâmetros!$C$4),"Atrasada",IF($G197&lt;=INT(Parâmetros!$C$4)+Parâmetros!$C$5,"Vence em breve","No prazo")))))</f>
        <v/>
      </c>
      <c r="N197" s="38" t="str">
        <f aca="false">IF($D197="","",IF($M197="Atrasada",INT(Parâmetros!$C$4)-$G197,""))</f>
        <v/>
      </c>
      <c r="O197" s="39" t="str">
        <f aca="false">IF($D197="","",IF(AND($L197="Concluída",$J197&lt;&gt;"",$K197&lt;&gt;""),$K197-$J197,""))</f>
        <v/>
      </c>
    </row>
    <row r="198" customFormat="false" ht="18" hidden="false" customHeight="true" outlineLevel="0" collapsed="false">
      <c r="A198" s="32"/>
      <c r="B198" s="33"/>
      <c r="C198" s="34" t="str">
        <f aca="false">IF($D198="","",IF($B198="","",IF($B198&gt;=8,"Alta",IF($B198&gt;=5,"Média","Baixa"))))</f>
        <v/>
      </c>
      <c r="D198" s="32"/>
      <c r="E198" s="32"/>
      <c r="F198" s="32"/>
      <c r="G198" s="35"/>
      <c r="H198" s="32"/>
      <c r="I198" s="32"/>
      <c r="J198" s="36"/>
      <c r="K198" s="36"/>
      <c r="L198" s="37"/>
      <c r="M198" s="34" t="str">
        <f aca="false">IF($D198="","",IF(OR($L198="Concluída",$L198="Cancelada"),"",IF($G198="","Sem prazo",IF($G198&lt;INT(Parâmetros!$C$4),"Atrasada",IF($G198&lt;=INT(Parâmetros!$C$4)+Parâmetros!$C$5,"Vence em breve","No prazo")))))</f>
        <v/>
      </c>
      <c r="N198" s="38" t="str">
        <f aca="false">IF($D198="","",IF($M198="Atrasada",INT(Parâmetros!$C$4)-$G198,""))</f>
        <v/>
      </c>
      <c r="O198" s="39" t="str">
        <f aca="false">IF($D198="","",IF(AND($L198="Concluída",$J198&lt;&gt;"",$K198&lt;&gt;""),$K198-$J198,""))</f>
        <v/>
      </c>
    </row>
    <row r="199" customFormat="false" ht="18" hidden="false" customHeight="true" outlineLevel="0" collapsed="false">
      <c r="A199" s="32"/>
      <c r="B199" s="33"/>
      <c r="C199" s="34" t="str">
        <f aca="false">IF($D199="","",IF($B199="","",IF($B199&gt;=8,"Alta",IF($B199&gt;=5,"Média","Baixa"))))</f>
        <v/>
      </c>
      <c r="D199" s="32"/>
      <c r="E199" s="32"/>
      <c r="F199" s="32"/>
      <c r="G199" s="35"/>
      <c r="H199" s="32"/>
      <c r="I199" s="32"/>
      <c r="J199" s="36"/>
      <c r="K199" s="36"/>
      <c r="L199" s="37"/>
      <c r="M199" s="34" t="str">
        <f aca="false">IF($D199="","",IF(OR($L199="Concluída",$L199="Cancelada"),"",IF($G199="","Sem prazo",IF($G199&lt;INT(Parâmetros!$C$4),"Atrasada",IF($G199&lt;=INT(Parâmetros!$C$4)+Parâmetros!$C$5,"Vence em breve","No prazo")))))</f>
        <v/>
      </c>
      <c r="N199" s="38" t="str">
        <f aca="false">IF($D199="","",IF($M199="Atrasada",INT(Parâmetros!$C$4)-$G199,""))</f>
        <v/>
      </c>
      <c r="O199" s="39" t="str">
        <f aca="false">IF($D199="","",IF(AND($L199="Concluída",$J199&lt;&gt;"",$K199&lt;&gt;""),$K199-$J199,""))</f>
        <v/>
      </c>
    </row>
    <row r="200" customFormat="false" ht="18" hidden="false" customHeight="true" outlineLevel="0" collapsed="false">
      <c r="A200" s="32"/>
      <c r="B200" s="33"/>
      <c r="C200" s="34" t="str">
        <f aca="false">IF($D200="","",IF($B200="","",IF($B200&gt;=8,"Alta",IF($B200&gt;=5,"Média","Baixa"))))</f>
        <v/>
      </c>
      <c r="D200" s="32"/>
      <c r="E200" s="32"/>
      <c r="F200" s="32"/>
      <c r="G200" s="35"/>
      <c r="H200" s="32"/>
      <c r="I200" s="32"/>
      <c r="J200" s="36"/>
      <c r="K200" s="36"/>
      <c r="L200" s="37"/>
      <c r="M200" s="34" t="str">
        <f aca="false">IF($D200="","",IF(OR($L200="Concluída",$L200="Cancelada"),"",IF($G200="","Sem prazo",IF($G200&lt;INT(Parâmetros!$C$4),"Atrasada",IF($G200&lt;=INT(Parâmetros!$C$4)+Parâmetros!$C$5,"Vence em breve","No prazo")))))</f>
        <v/>
      </c>
      <c r="N200" s="38" t="str">
        <f aca="false">IF($D200="","",IF($M200="Atrasada",INT(Parâmetros!$C$4)-$G200,""))</f>
        <v/>
      </c>
      <c r="O200" s="39" t="str">
        <f aca="false">IF($D200="","",IF(AND($L200="Concluída",$J200&lt;&gt;"",$K200&lt;&gt;""),$K200-$J200,""))</f>
        <v/>
      </c>
    </row>
    <row r="201" customFormat="false" ht="18" hidden="false" customHeight="true" outlineLevel="0" collapsed="false">
      <c r="A201" s="32"/>
      <c r="B201" s="33"/>
      <c r="C201" s="34" t="str">
        <f aca="false">IF($D201="","",IF($B201="","",IF($B201&gt;=8,"Alta",IF($B201&gt;=5,"Média","Baixa"))))</f>
        <v/>
      </c>
      <c r="D201" s="32"/>
      <c r="E201" s="32"/>
      <c r="F201" s="32"/>
      <c r="G201" s="35"/>
      <c r="H201" s="32"/>
      <c r="I201" s="32"/>
      <c r="J201" s="36"/>
      <c r="K201" s="36"/>
      <c r="L201" s="37"/>
      <c r="M201" s="34" t="str">
        <f aca="false">IF($D201="","",IF(OR($L201="Concluída",$L201="Cancelada"),"",IF($G201="","Sem prazo",IF($G201&lt;INT(Parâmetros!$C$4),"Atrasada",IF($G201&lt;=INT(Parâmetros!$C$4)+Parâmetros!$C$5,"Vence em breve","No prazo")))))</f>
        <v/>
      </c>
      <c r="N201" s="38" t="str">
        <f aca="false">IF($D201="","",IF($M201="Atrasada",INT(Parâmetros!$C$4)-$G201,""))</f>
        <v/>
      </c>
      <c r="O201" s="39" t="str">
        <f aca="false">IF($D201="","",IF(AND($L201="Concluída",$J201&lt;&gt;"",$K201&lt;&gt;""),$K201-$J201,""))</f>
        <v/>
      </c>
    </row>
    <row r="202" customFormat="false" ht="18" hidden="false" customHeight="true" outlineLevel="0" collapsed="false">
      <c r="A202" s="32"/>
      <c r="B202" s="33"/>
      <c r="C202" s="34" t="str">
        <f aca="false">IF($D202="","",IF($B202="","",IF($B202&gt;=8,"Alta",IF($B202&gt;=5,"Média","Baixa"))))</f>
        <v/>
      </c>
      <c r="D202" s="32"/>
      <c r="E202" s="32"/>
      <c r="F202" s="32"/>
      <c r="G202" s="35"/>
      <c r="H202" s="32"/>
      <c r="I202" s="32"/>
      <c r="J202" s="36"/>
      <c r="K202" s="36"/>
      <c r="L202" s="37"/>
      <c r="M202" s="34" t="str">
        <f aca="false">IF($D202="","",IF(OR($L202="Concluída",$L202="Cancelada"),"",IF($G202="","Sem prazo",IF($G202&lt;INT(Parâmetros!$C$4),"Atrasada",IF($G202&lt;=INT(Parâmetros!$C$4)+Parâmetros!$C$5,"Vence em breve","No prazo")))))</f>
        <v/>
      </c>
      <c r="N202" s="38" t="str">
        <f aca="false">IF($D202="","",IF($M202="Atrasada",INT(Parâmetros!$C$4)-$G202,""))</f>
        <v/>
      </c>
      <c r="O202" s="39" t="str">
        <f aca="false">IF($D202="","",IF(AND($L202="Concluída",$J202&lt;&gt;"",$K202&lt;&gt;""),$K202-$J202,""))</f>
        <v/>
      </c>
    </row>
    <row r="203" customFormat="false" ht="18" hidden="false" customHeight="true" outlineLevel="0" collapsed="false">
      <c r="A203" s="32"/>
      <c r="B203" s="33"/>
      <c r="C203" s="34" t="str">
        <f aca="false">IF($D203="","",IF($B203="","",IF($B203&gt;=8,"Alta",IF($B203&gt;=5,"Média","Baixa"))))</f>
        <v/>
      </c>
      <c r="D203" s="32"/>
      <c r="E203" s="32"/>
      <c r="F203" s="32"/>
      <c r="G203" s="35"/>
      <c r="H203" s="32"/>
      <c r="I203" s="32"/>
      <c r="J203" s="36"/>
      <c r="K203" s="36"/>
      <c r="L203" s="37"/>
      <c r="M203" s="34" t="str">
        <f aca="false">IF($D203="","",IF(OR($L203="Concluída",$L203="Cancelada"),"",IF($G203="","Sem prazo",IF($G203&lt;INT(Parâmetros!$C$4),"Atrasada",IF($G203&lt;=INT(Parâmetros!$C$4)+Parâmetros!$C$5,"Vence em breve","No prazo")))))</f>
        <v/>
      </c>
      <c r="N203" s="38" t="str">
        <f aca="false">IF($D203="","",IF($M203="Atrasada",INT(Parâmetros!$C$4)-$G203,""))</f>
        <v/>
      </c>
      <c r="O203" s="39" t="str">
        <f aca="false">IF($D203="","",IF(AND($L203="Concluída",$J203&lt;&gt;"",$K203&lt;&gt;""),$K203-$J203,""))</f>
        <v/>
      </c>
    </row>
    <row r="204" customFormat="false" ht="18" hidden="false" customHeight="true" outlineLevel="0" collapsed="false">
      <c r="A204" s="32"/>
      <c r="B204" s="33"/>
      <c r="C204" s="34" t="str">
        <f aca="false">IF($D204="","",IF($B204="","",IF($B204&gt;=8,"Alta",IF($B204&gt;=5,"Média","Baixa"))))</f>
        <v/>
      </c>
      <c r="D204" s="32"/>
      <c r="E204" s="32"/>
      <c r="F204" s="32"/>
      <c r="G204" s="35"/>
      <c r="H204" s="32"/>
      <c r="I204" s="32"/>
      <c r="J204" s="36"/>
      <c r="K204" s="36"/>
      <c r="L204" s="37"/>
      <c r="M204" s="34" t="str">
        <f aca="false">IF($D204="","",IF(OR($L204="Concluída",$L204="Cancelada"),"",IF($G204="","Sem prazo",IF($G204&lt;INT(Parâmetros!$C$4),"Atrasada",IF($G204&lt;=INT(Parâmetros!$C$4)+Parâmetros!$C$5,"Vence em breve","No prazo")))))</f>
        <v/>
      </c>
      <c r="N204" s="38" t="str">
        <f aca="false">IF($D204="","",IF($M204="Atrasada",INT(Parâmetros!$C$4)-$G204,""))</f>
        <v/>
      </c>
      <c r="O204" s="39" t="str">
        <f aca="false">IF($D204="","",IF(AND($L204="Concluída",$J204&lt;&gt;"",$K204&lt;&gt;""),$K204-$J204,""))</f>
        <v/>
      </c>
    </row>
    <row r="205" customFormat="false" ht="18" hidden="false" customHeight="true" outlineLevel="0" collapsed="false">
      <c r="A205" s="32"/>
      <c r="B205" s="33"/>
      <c r="C205" s="34" t="str">
        <f aca="false">IF($D205="","",IF($B205="","",IF($B205&gt;=8,"Alta",IF($B205&gt;=5,"Média","Baixa"))))</f>
        <v/>
      </c>
      <c r="D205" s="32"/>
      <c r="E205" s="32"/>
      <c r="F205" s="32"/>
      <c r="G205" s="35"/>
      <c r="H205" s="32"/>
      <c r="I205" s="32"/>
      <c r="J205" s="36"/>
      <c r="K205" s="36"/>
      <c r="L205" s="37"/>
      <c r="M205" s="34" t="str">
        <f aca="false">IF($D205="","",IF(OR($L205="Concluída",$L205="Cancelada"),"",IF($G205="","Sem prazo",IF($G205&lt;INT(Parâmetros!$C$4),"Atrasada",IF($G205&lt;=INT(Parâmetros!$C$4)+Parâmetros!$C$5,"Vence em breve","No prazo")))))</f>
        <v/>
      </c>
      <c r="N205" s="38" t="str">
        <f aca="false">IF($D205="","",IF($M205="Atrasada",INT(Parâmetros!$C$4)-$G205,""))</f>
        <v/>
      </c>
      <c r="O205" s="39" t="str">
        <f aca="false">IF($D205="","",IF(AND($L205="Concluída",$J205&lt;&gt;"",$K205&lt;&gt;""),$K205-$J205,""))</f>
        <v/>
      </c>
    </row>
    <row r="206" customFormat="false" ht="18" hidden="false" customHeight="true" outlineLevel="0" collapsed="false">
      <c r="A206" s="32"/>
      <c r="B206" s="33"/>
      <c r="C206" s="34" t="str">
        <f aca="false">IF($D206="","",IF($B206="","",IF($B206&gt;=8,"Alta",IF($B206&gt;=5,"Média","Baixa"))))</f>
        <v/>
      </c>
      <c r="D206" s="32"/>
      <c r="E206" s="32"/>
      <c r="F206" s="32"/>
      <c r="G206" s="35"/>
      <c r="H206" s="32"/>
      <c r="I206" s="32"/>
      <c r="J206" s="36"/>
      <c r="K206" s="36"/>
      <c r="L206" s="37"/>
      <c r="M206" s="34" t="str">
        <f aca="false">IF($D206="","",IF(OR($L206="Concluída",$L206="Cancelada"),"",IF($G206="","Sem prazo",IF($G206&lt;INT(Parâmetros!$C$4),"Atrasada",IF($G206&lt;=INT(Parâmetros!$C$4)+Parâmetros!$C$5,"Vence em breve","No prazo")))))</f>
        <v/>
      </c>
      <c r="N206" s="38" t="str">
        <f aca="false">IF($D206="","",IF($M206="Atrasada",INT(Parâmetros!$C$4)-$G206,""))</f>
        <v/>
      </c>
      <c r="O206" s="39" t="str">
        <f aca="false">IF($D206="","",IF(AND($L206="Concluída",$J206&lt;&gt;"",$K206&lt;&gt;""),$K206-$J206,""))</f>
        <v/>
      </c>
    </row>
    <row r="207" customFormat="false" ht="18" hidden="false" customHeight="true" outlineLevel="0" collapsed="false">
      <c r="A207" s="32"/>
      <c r="B207" s="33"/>
      <c r="C207" s="34" t="str">
        <f aca="false">IF($D207="","",IF($B207="","",IF($B207&gt;=8,"Alta",IF($B207&gt;=5,"Média","Baixa"))))</f>
        <v/>
      </c>
      <c r="D207" s="32"/>
      <c r="E207" s="32"/>
      <c r="F207" s="32"/>
      <c r="G207" s="35"/>
      <c r="H207" s="32"/>
      <c r="I207" s="32"/>
      <c r="J207" s="36"/>
      <c r="K207" s="36"/>
      <c r="L207" s="37"/>
      <c r="M207" s="34" t="str">
        <f aca="false">IF($D207="","",IF(OR($L207="Concluída",$L207="Cancelada"),"",IF($G207="","Sem prazo",IF($G207&lt;INT(Parâmetros!$C$4),"Atrasada",IF($G207&lt;=INT(Parâmetros!$C$4)+Parâmetros!$C$5,"Vence em breve","No prazo")))))</f>
        <v/>
      </c>
      <c r="N207" s="38" t="str">
        <f aca="false">IF($D207="","",IF($M207="Atrasada",INT(Parâmetros!$C$4)-$G207,""))</f>
        <v/>
      </c>
      <c r="O207" s="39" t="str">
        <f aca="false">IF($D207="","",IF(AND($L207="Concluída",$J207&lt;&gt;"",$K207&lt;&gt;""),$K207-$J207,""))</f>
        <v/>
      </c>
    </row>
    <row r="208" customFormat="false" ht="18" hidden="false" customHeight="true" outlineLevel="0" collapsed="false">
      <c r="A208" s="32"/>
      <c r="B208" s="33"/>
      <c r="C208" s="34" t="str">
        <f aca="false">IF($D208="","",IF($B208="","",IF($B208&gt;=8,"Alta",IF($B208&gt;=5,"Média","Baixa"))))</f>
        <v/>
      </c>
      <c r="D208" s="32"/>
      <c r="E208" s="32"/>
      <c r="F208" s="32"/>
      <c r="G208" s="35"/>
      <c r="H208" s="32"/>
      <c r="I208" s="32"/>
      <c r="J208" s="36"/>
      <c r="K208" s="36"/>
      <c r="L208" s="37"/>
      <c r="M208" s="34" t="str">
        <f aca="false">IF($D208="","",IF(OR($L208="Concluída",$L208="Cancelada"),"",IF($G208="","Sem prazo",IF($G208&lt;INT(Parâmetros!$C$4),"Atrasada",IF($G208&lt;=INT(Parâmetros!$C$4)+Parâmetros!$C$5,"Vence em breve","No prazo")))))</f>
        <v/>
      </c>
      <c r="N208" s="38" t="str">
        <f aca="false">IF($D208="","",IF($M208="Atrasada",INT(Parâmetros!$C$4)-$G208,""))</f>
        <v/>
      </c>
      <c r="O208" s="39" t="str">
        <f aca="false">IF($D208="","",IF(AND($L208="Concluída",$J208&lt;&gt;"",$K208&lt;&gt;""),$K208-$J208,""))</f>
        <v/>
      </c>
    </row>
    <row r="209" customFormat="false" ht="18" hidden="false" customHeight="true" outlineLevel="0" collapsed="false">
      <c r="A209" s="32"/>
      <c r="B209" s="33"/>
      <c r="C209" s="34" t="str">
        <f aca="false">IF($D209="","",IF($B209="","",IF($B209&gt;=8,"Alta",IF($B209&gt;=5,"Média","Baixa"))))</f>
        <v/>
      </c>
      <c r="D209" s="32"/>
      <c r="E209" s="32"/>
      <c r="F209" s="32"/>
      <c r="G209" s="35"/>
      <c r="H209" s="32"/>
      <c r="I209" s="32"/>
      <c r="J209" s="36"/>
      <c r="K209" s="36"/>
      <c r="L209" s="37"/>
      <c r="M209" s="34" t="str">
        <f aca="false">IF($D209="","",IF(OR($L209="Concluída",$L209="Cancelada"),"",IF($G209="","Sem prazo",IF($G209&lt;INT(Parâmetros!$C$4),"Atrasada",IF($G209&lt;=INT(Parâmetros!$C$4)+Parâmetros!$C$5,"Vence em breve","No prazo")))))</f>
        <v/>
      </c>
      <c r="N209" s="38" t="str">
        <f aca="false">IF($D209="","",IF($M209="Atrasada",INT(Parâmetros!$C$4)-$G209,""))</f>
        <v/>
      </c>
      <c r="O209" s="39" t="str">
        <f aca="false">IF($D209="","",IF(AND($L209="Concluída",$J209&lt;&gt;"",$K209&lt;&gt;""),$K209-$J209,""))</f>
        <v/>
      </c>
    </row>
    <row r="210" customFormat="false" ht="18" hidden="false" customHeight="true" outlineLevel="0" collapsed="false">
      <c r="A210" s="32"/>
      <c r="B210" s="33"/>
      <c r="C210" s="34" t="str">
        <f aca="false">IF($D210="","",IF($B210="","",IF($B210&gt;=8,"Alta",IF($B210&gt;=5,"Média","Baixa"))))</f>
        <v/>
      </c>
      <c r="D210" s="32"/>
      <c r="E210" s="32"/>
      <c r="F210" s="32"/>
      <c r="G210" s="35"/>
      <c r="H210" s="32"/>
      <c r="I210" s="32"/>
      <c r="J210" s="36"/>
      <c r="K210" s="36"/>
      <c r="L210" s="37"/>
      <c r="M210" s="34" t="str">
        <f aca="false">IF($D210="","",IF(OR($L210="Concluída",$L210="Cancelada"),"",IF($G210="","Sem prazo",IF($G210&lt;INT(Parâmetros!$C$4),"Atrasada",IF($G210&lt;=INT(Parâmetros!$C$4)+Parâmetros!$C$5,"Vence em breve","No prazo")))))</f>
        <v/>
      </c>
      <c r="N210" s="38" t="str">
        <f aca="false">IF($D210="","",IF($M210="Atrasada",INT(Parâmetros!$C$4)-$G210,""))</f>
        <v/>
      </c>
      <c r="O210" s="39" t="str">
        <f aca="false">IF($D210="","",IF(AND($L210="Concluída",$J210&lt;&gt;"",$K210&lt;&gt;""),$K210-$J210,""))</f>
        <v/>
      </c>
    </row>
    <row r="211" customFormat="false" ht="18" hidden="false" customHeight="true" outlineLevel="0" collapsed="false">
      <c r="A211" s="32"/>
      <c r="B211" s="33"/>
      <c r="C211" s="34" t="str">
        <f aca="false">IF($D211="","",IF($B211="","",IF($B211&gt;=8,"Alta",IF($B211&gt;=5,"Média","Baixa"))))</f>
        <v/>
      </c>
      <c r="D211" s="32"/>
      <c r="E211" s="32"/>
      <c r="F211" s="32"/>
      <c r="G211" s="35"/>
      <c r="H211" s="32"/>
      <c r="I211" s="32"/>
      <c r="J211" s="36"/>
      <c r="K211" s="36"/>
      <c r="L211" s="37"/>
      <c r="M211" s="34" t="str">
        <f aca="false">IF($D211="","",IF(OR($L211="Concluída",$L211="Cancelada"),"",IF($G211="","Sem prazo",IF($G211&lt;INT(Parâmetros!$C$4),"Atrasada",IF($G211&lt;=INT(Parâmetros!$C$4)+Parâmetros!$C$5,"Vence em breve","No prazo")))))</f>
        <v/>
      </c>
      <c r="N211" s="38" t="str">
        <f aca="false">IF($D211="","",IF($M211="Atrasada",INT(Parâmetros!$C$4)-$G211,""))</f>
        <v/>
      </c>
      <c r="O211" s="39" t="str">
        <f aca="false">IF($D211="","",IF(AND($L211="Concluída",$J211&lt;&gt;"",$K211&lt;&gt;""),$K211-$J211,""))</f>
        <v/>
      </c>
    </row>
    <row r="212" customFormat="false" ht="18" hidden="false" customHeight="true" outlineLevel="0" collapsed="false">
      <c r="A212" s="32"/>
      <c r="B212" s="33"/>
      <c r="C212" s="34" t="str">
        <f aca="false">IF($D212="","",IF($B212="","",IF($B212&gt;=8,"Alta",IF($B212&gt;=5,"Média","Baixa"))))</f>
        <v/>
      </c>
      <c r="D212" s="32"/>
      <c r="E212" s="32"/>
      <c r="F212" s="32"/>
      <c r="G212" s="35"/>
      <c r="H212" s="32"/>
      <c r="I212" s="32"/>
      <c r="J212" s="36"/>
      <c r="K212" s="36"/>
      <c r="L212" s="37"/>
      <c r="M212" s="34" t="str">
        <f aca="false">IF($D212="","",IF(OR($L212="Concluída",$L212="Cancelada"),"",IF($G212="","Sem prazo",IF($G212&lt;INT(Parâmetros!$C$4),"Atrasada",IF($G212&lt;=INT(Parâmetros!$C$4)+Parâmetros!$C$5,"Vence em breve","No prazo")))))</f>
        <v/>
      </c>
      <c r="N212" s="38" t="str">
        <f aca="false">IF($D212="","",IF($M212="Atrasada",INT(Parâmetros!$C$4)-$G212,""))</f>
        <v/>
      </c>
      <c r="O212" s="39" t="str">
        <f aca="false">IF($D212="","",IF(AND($L212="Concluída",$J212&lt;&gt;"",$K212&lt;&gt;""),$K212-$J212,""))</f>
        <v/>
      </c>
    </row>
    <row r="213" customFormat="false" ht="18" hidden="false" customHeight="true" outlineLevel="0" collapsed="false">
      <c r="A213" s="32"/>
      <c r="B213" s="33"/>
      <c r="C213" s="34" t="str">
        <f aca="false">IF($D213="","",IF($B213="","",IF($B213&gt;=8,"Alta",IF($B213&gt;=5,"Média","Baixa"))))</f>
        <v/>
      </c>
      <c r="D213" s="32"/>
      <c r="E213" s="32"/>
      <c r="F213" s="32"/>
      <c r="G213" s="35"/>
      <c r="H213" s="32"/>
      <c r="I213" s="32"/>
      <c r="J213" s="36"/>
      <c r="K213" s="36"/>
      <c r="L213" s="37"/>
      <c r="M213" s="34" t="str">
        <f aca="false">IF($D213="","",IF(OR($L213="Concluída",$L213="Cancelada"),"",IF($G213="","Sem prazo",IF($G213&lt;INT(Parâmetros!$C$4),"Atrasada",IF($G213&lt;=INT(Parâmetros!$C$4)+Parâmetros!$C$5,"Vence em breve","No prazo")))))</f>
        <v/>
      </c>
      <c r="N213" s="38" t="str">
        <f aca="false">IF($D213="","",IF($M213="Atrasada",INT(Parâmetros!$C$4)-$G213,""))</f>
        <v/>
      </c>
      <c r="O213" s="39" t="str">
        <f aca="false">IF($D213="","",IF(AND($L213="Concluída",$J213&lt;&gt;"",$K213&lt;&gt;""),$K213-$J213,""))</f>
        <v/>
      </c>
    </row>
    <row r="214" customFormat="false" ht="18" hidden="false" customHeight="true" outlineLevel="0" collapsed="false">
      <c r="A214" s="32"/>
      <c r="B214" s="33"/>
      <c r="C214" s="34" t="str">
        <f aca="false">IF($D214="","",IF($B214="","",IF($B214&gt;=8,"Alta",IF($B214&gt;=5,"Média","Baixa"))))</f>
        <v/>
      </c>
      <c r="D214" s="32"/>
      <c r="E214" s="32"/>
      <c r="F214" s="32"/>
      <c r="G214" s="35"/>
      <c r="H214" s="32"/>
      <c r="I214" s="32"/>
      <c r="J214" s="36"/>
      <c r="K214" s="36"/>
      <c r="L214" s="37"/>
      <c r="M214" s="34" t="str">
        <f aca="false">IF($D214="","",IF(OR($L214="Concluída",$L214="Cancelada"),"",IF($G214="","Sem prazo",IF($G214&lt;INT(Parâmetros!$C$4),"Atrasada",IF($G214&lt;=INT(Parâmetros!$C$4)+Parâmetros!$C$5,"Vence em breve","No prazo")))))</f>
        <v/>
      </c>
      <c r="N214" s="38" t="str">
        <f aca="false">IF($D214="","",IF($M214="Atrasada",INT(Parâmetros!$C$4)-$G214,""))</f>
        <v/>
      </c>
      <c r="O214" s="39" t="str">
        <f aca="false">IF($D214="","",IF(AND($L214="Concluída",$J214&lt;&gt;"",$K214&lt;&gt;""),$K214-$J214,""))</f>
        <v/>
      </c>
    </row>
    <row r="215" customFormat="false" ht="18" hidden="false" customHeight="true" outlineLevel="0" collapsed="false">
      <c r="A215" s="32"/>
      <c r="B215" s="33"/>
      <c r="C215" s="34" t="str">
        <f aca="false">IF($D215="","",IF($B215="","",IF($B215&gt;=8,"Alta",IF($B215&gt;=5,"Média","Baixa"))))</f>
        <v/>
      </c>
      <c r="D215" s="32"/>
      <c r="E215" s="32"/>
      <c r="F215" s="32"/>
      <c r="G215" s="35"/>
      <c r="H215" s="32"/>
      <c r="I215" s="32"/>
      <c r="J215" s="36"/>
      <c r="K215" s="36"/>
      <c r="L215" s="37"/>
      <c r="M215" s="34" t="str">
        <f aca="false">IF($D215="","",IF(OR($L215="Concluída",$L215="Cancelada"),"",IF($G215="","Sem prazo",IF($G215&lt;INT(Parâmetros!$C$4),"Atrasada",IF($G215&lt;=INT(Parâmetros!$C$4)+Parâmetros!$C$5,"Vence em breve","No prazo")))))</f>
        <v/>
      </c>
      <c r="N215" s="38" t="str">
        <f aca="false">IF($D215="","",IF($M215="Atrasada",INT(Parâmetros!$C$4)-$G215,""))</f>
        <v/>
      </c>
      <c r="O215" s="39" t="str">
        <f aca="false">IF($D215="","",IF(AND($L215="Concluída",$J215&lt;&gt;"",$K215&lt;&gt;""),$K215-$J215,""))</f>
        <v/>
      </c>
    </row>
    <row r="216" customFormat="false" ht="18" hidden="false" customHeight="true" outlineLevel="0" collapsed="false">
      <c r="A216" s="32"/>
      <c r="B216" s="33"/>
      <c r="C216" s="34" t="str">
        <f aca="false">IF($D216="","",IF($B216="","",IF($B216&gt;=8,"Alta",IF($B216&gt;=5,"Média","Baixa"))))</f>
        <v/>
      </c>
      <c r="D216" s="32"/>
      <c r="E216" s="32"/>
      <c r="F216" s="32"/>
      <c r="G216" s="35"/>
      <c r="H216" s="32"/>
      <c r="I216" s="32"/>
      <c r="J216" s="36"/>
      <c r="K216" s="36"/>
      <c r="L216" s="37"/>
      <c r="M216" s="34" t="str">
        <f aca="false">IF($D216="","",IF(OR($L216="Concluída",$L216="Cancelada"),"",IF($G216="","Sem prazo",IF($G216&lt;INT(Parâmetros!$C$4),"Atrasada",IF($G216&lt;=INT(Parâmetros!$C$4)+Parâmetros!$C$5,"Vence em breve","No prazo")))))</f>
        <v/>
      </c>
      <c r="N216" s="38" t="str">
        <f aca="false">IF($D216="","",IF($M216="Atrasada",INT(Parâmetros!$C$4)-$G216,""))</f>
        <v/>
      </c>
      <c r="O216" s="39" t="str">
        <f aca="false">IF($D216="","",IF(AND($L216="Concluída",$J216&lt;&gt;"",$K216&lt;&gt;""),$K216-$J216,""))</f>
        <v/>
      </c>
    </row>
    <row r="217" customFormat="false" ht="18" hidden="false" customHeight="true" outlineLevel="0" collapsed="false">
      <c r="A217" s="32"/>
      <c r="B217" s="33"/>
      <c r="C217" s="34" t="str">
        <f aca="false">IF($D217="","",IF($B217="","",IF($B217&gt;=8,"Alta",IF($B217&gt;=5,"Média","Baixa"))))</f>
        <v/>
      </c>
      <c r="D217" s="32"/>
      <c r="E217" s="32"/>
      <c r="F217" s="32"/>
      <c r="G217" s="35"/>
      <c r="H217" s="32"/>
      <c r="I217" s="32"/>
      <c r="J217" s="36"/>
      <c r="K217" s="36"/>
      <c r="L217" s="37"/>
      <c r="M217" s="34" t="str">
        <f aca="false">IF($D217="","",IF(OR($L217="Concluída",$L217="Cancelada"),"",IF($G217="","Sem prazo",IF($G217&lt;INT(Parâmetros!$C$4),"Atrasada",IF($G217&lt;=INT(Parâmetros!$C$4)+Parâmetros!$C$5,"Vence em breve","No prazo")))))</f>
        <v/>
      </c>
      <c r="N217" s="38" t="str">
        <f aca="false">IF($D217="","",IF($M217="Atrasada",INT(Parâmetros!$C$4)-$G217,""))</f>
        <v/>
      </c>
      <c r="O217" s="39" t="str">
        <f aca="false">IF($D217="","",IF(AND($L217="Concluída",$J217&lt;&gt;"",$K217&lt;&gt;""),$K217-$J217,""))</f>
        <v/>
      </c>
    </row>
    <row r="218" customFormat="false" ht="18" hidden="false" customHeight="true" outlineLevel="0" collapsed="false">
      <c r="A218" s="32"/>
      <c r="B218" s="33"/>
      <c r="C218" s="34" t="str">
        <f aca="false">IF($D218="","",IF($B218="","",IF($B218&gt;=8,"Alta",IF($B218&gt;=5,"Média","Baixa"))))</f>
        <v/>
      </c>
      <c r="D218" s="32"/>
      <c r="E218" s="32"/>
      <c r="F218" s="32"/>
      <c r="G218" s="35"/>
      <c r="H218" s="32"/>
      <c r="I218" s="32"/>
      <c r="J218" s="36"/>
      <c r="K218" s="36"/>
      <c r="L218" s="37"/>
      <c r="M218" s="34" t="str">
        <f aca="false">IF($D218="","",IF(OR($L218="Concluída",$L218="Cancelada"),"",IF($G218="","Sem prazo",IF($G218&lt;INT(Parâmetros!$C$4),"Atrasada",IF($G218&lt;=INT(Parâmetros!$C$4)+Parâmetros!$C$5,"Vence em breve","No prazo")))))</f>
        <v/>
      </c>
      <c r="N218" s="38" t="str">
        <f aca="false">IF($D218="","",IF($M218="Atrasada",INT(Parâmetros!$C$4)-$G218,""))</f>
        <v/>
      </c>
      <c r="O218" s="39" t="str">
        <f aca="false">IF($D218="","",IF(AND($L218="Concluída",$J218&lt;&gt;"",$K218&lt;&gt;""),$K218-$J218,""))</f>
        <v/>
      </c>
    </row>
    <row r="219" customFormat="false" ht="18" hidden="false" customHeight="true" outlineLevel="0" collapsed="false">
      <c r="A219" s="32"/>
      <c r="B219" s="33"/>
      <c r="C219" s="34" t="str">
        <f aca="false">IF($D219="","",IF($B219="","",IF($B219&gt;=8,"Alta",IF($B219&gt;=5,"Média","Baixa"))))</f>
        <v/>
      </c>
      <c r="D219" s="32"/>
      <c r="E219" s="32"/>
      <c r="F219" s="32"/>
      <c r="G219" s="35"/>
      <c r="H219" s="32"/>
      <c r="I219" s="32"/>
      <c r="J219" s="36"/>
      <c r="K219" s="36"/>
      <c r="L219" s="37"/>
      <c r="M219" s="34" t="str">
        <f aca="false">IF($D219="","",IF(OR($L219="Concluída",$L219="Cancelada"),"",IF($G219="","Sem prazo",IF($G219&lt;INT(Parâmetros!$C$4),"Atrasada",IF($G219&lt;=INT(Parâmetros!$C$4)+Parâmetros!$C$5,"Vence em breve","No prazo")))))</f>
        <v/>
      </c>
      <c r="N219" s="38" t="str">
        <f aca="false">IF($D219="","",IF($M219="Atrasada",INT(Parâmetros!$C$4)-$G219,""))</f>
        <v/>
      </c>
      <c r="O219" s="39" t="str">
        <f aca="false">IF($D219="","",IF(AND($L219="Concluída",$J219&lt;&gt;"",$K219&lt;&gt;""),$K219-$J219,""))</f>
        <v/>
      </c>
    </row>
    <row r="220" customFormat="false" ht="18" hidden="false" customHeight="true" outlineLevel="0" collapsed="false">
      <c r="A220" s="32"/>
      <c r="B220" s="33"/>
      <c r="C220" s="34" t="str">
        <f aca="false">IF($D220="","",IF($B220="","",IF($B220&gt;=8,"Alta",IF($B220&gt;=5,"Média","Baixa"))))</f>
        <v/>
      </c>
      <c r="D220" s="32"/>
      <c r="E220" s="32"/>
      <c r="F220" s="32"/>
      <c r="G220" s="35"/>
      <c r="H220" s="32"/>
      <c r="I220" s="32"/>
      <c r="J220" s="36"/>
      <c r="K220" s="36"/>
      <c r="L220" s="37"/>
      <c r="M220" s="34" t="str">
        <f aca="false">IF($D220="","",IF(OR($L220="Concluída",$L220="Cancelada"),"",IF($G220="","Sem prazo",IF($G220&lt;INT(Parâmetros!$C$4),"Atrasada",IF($G220&lt;=INT(Parâmetros!$C$4)+Parâmetros!$C$5,"Vence em breve","No prazo")))))</f>
        <v/>
      </c>
      <c r="N220" s="38" t="str">
        <f aca="false">IF($D220="","",IF($M220="Atrasada",INT(Parâmetros!$C$4)-$G220,""))</f>
        <v/>
      </c>
      <c r="O220" s="39" t="str">
        <f aca="false">IF($D220="","",IF(AND($L220="Concluída",$J220&lt;&gt;"",$K220&lt;&gt;""),$K220-$J220,""))</f>
        <v/>
      </c>
    </row>
    <row r="221" customFormat="false" ht="18" hidden="false" customHeight="true" outlineLevel="0" collapsed="false">
      <c r="A221" s="32"/>
      <c r="B221" s="33"/>
      <c r="C221" s="34" t="str">
        <f aca="false">IF($D221="","",IF($B221="","",IF($B221&gt;=8,"Alta",IF($B221&gt;=5,"Média","Baixa"))))</f>
        <v/>
      </c>
      <c r="D221" s="32"/>
      <c r="E221" s="32"/>
      <c r="F221" s="32"/>
      <c r="G221" s="35"/>
      <c r="H221" s="32"/>
      <c r="I221" s="32"/>
      <c r="J221" s="36"/>
      <c r="K221" s="36"/>
      <c r="L221" s="37"/>
      <c r="M221" s="34" t="str">
        <f aca="false">IF($D221="","",IF(OR($L221="Concluída",$L221="Cancelada"),"",IF($G221="","Sem prazo",IF($G221&lt;INT(Parâmetros!$C$4),"Atrasada",IF($G221&lt;=INT(Parâmetros!$C$4)+Parâmetros!$C$5,"Vence em breve","No prazo")))))</f>
        <v/>
      </c>
      <c r="N221" s="38" t="str">
        <f aca="false">IF($D221="","",IF($M221="Atrasada",INT(Parâmetros!$C$4)-$G221,""))</f>
        <v/>
      </c>
      <c r="O221" s="39" t="str">
        <f aca="false">IF($D221="","",IF(AND($L221="Concluída",$J221&lt;&gt;"",$K221&lt;&gt;""),$K221-$J221,""))</f>
        <v/>
      </c>
    </row>
    <row r="222" customFormat="false" ht="18" hidden="false" customHeight="true" outlineLevel="0" collapsed="false">
      <c r="A222" s="32"/>
      <c r="B222" s="33"/>
      <c r="C222" s="34" t="str">
        <f aca="false">IF($D222="","",IF($B222="","",IF($B222&gt;=8,"Alta",IF($B222&gt;=5,"Média","Baixa"))))</f>
        <v/>
      </c>
      <c r="D222" s="32"/>
      <c r="E222" s="32"/>
      <c r="F222" s="32"/>
      <c r="G222" s="35"/>
      <c r="H222" s="32"/>
      <c r="I222" s="32"/>
      <c r="J222" s="36"/>
      <c r="K222" s="36"/>
      <c r="L222" s="37"/>
      <c r="M222" s="34" t="str">
        <f aca="false">IF($D222="","",IF(OR($L222="Concluída",$L222="Cancelada"),"",IF($G222="","Sem prazo",IF($G222&lt;INT(Parâmetros!$C$4),"Atrasada",IF($G222&lt;=INT(Parâmetros!$C$4)+Parâmetros!$C$5,"Vence em breve","No prazo")))))</f>
        <v/>
      </c>
      <c r="N222" s="38" t="str">
        <f aca="false">IF($D222="","",IF($M222="Atrasada",INT(Parâmetros!$C$4)-$G222,""))</f>
        <v/>
      </c>
      <c r="O222" s="39" t="str">
        <f aca="false">IF($D222="","",IF(AND($L222="Concluída",$J222&lt;&gt;"",$K222&lt;&gt;""),$K222-$J222,""))</f>
        <v/>
      </c>
    </row>
    <row r="223" customFormat="false" ht="18" hidden="false" customHeight="true" outlineLevel="0" collapsed="false">
      <c r="A223" s="32"/>
      <c r="B223" s="33"/>
      <c r="C223" s="34" t="str">
        <f aca="false">IF($D223="","",IF($B223="","",IF($B223&gt;=8,"Alta",IF($B223&gt;=5,"Média","Baixa"))))</f>
        <v/>
      </c>
      <c r="D223" s="32"/>
      <c r="E223" s="32"/>
      <c r="F223" s="32"/>
      <c r="G223" s="35"/>
      <c r="H223" s="32"/>
      <c r="I223" s="32"/>
      <c r="J223" s="36"/>
      <c r="K223" s="36"/>
      <c r="L223" s="37"/>
      <c r="M223" s="34" t="str">
        <f aca="false">IF($D223="","",IF(OR($L223="Concluída",$L223="Cancelada"),"",IF($G223="","Sem prazo",IF($G223&lt;INT(Parâmetros!$C$4),"Atrasada",IF($G223&lt;=INT(Parâmetros!$C$4)+Parâmetros!$C$5,"Vence em breve","No prazo")))))</f>
        <v/>
      </c>
      <c r="N223" s="38" t="str">
        <f aca="false">IF($D223="","",IF($M223="Atrasada",INT(Parâmetros!$C$4)-$G223,""))</f>
        <v/>
      </c>
      <c r="O223" s="39" t="str">
        <f aca="false">IF($D223="","",IF(AND($L223="Concluída",$J223&lt;&gt;"",$K223&lt;&gt;""),$K223-$J223,""))</f>
        <v/>
      </c>
    </row>
    <row r="224" customFormat="false" ht="18" hidden="false" customHeight="true" outlineLevel="0" collapsed="false">
      <c r="A224" s="32"/>
      <c r="B224" s="33"/>
      <c r="C224" s="34" t="str">
        <f aca="false">IF($D224="","",IF($B224="","",IF($B224&gt;=8,"Alta",IF($B224&gt;=5,"Média","Baixa"))))</f>
        <v/>
      </c>
      <c r="D224" s="32"/>
      <c r="E224" s="32"/>
      <c r="F224" s="32"/>
      <c r="G224" s="35"/>
      <c r="H224" s="32"/>
      <c r="I224" s="32"/>
      <c r="J224" s="36"/>
      <c r="K224" s="36"/>
      <c r="L224" s="37"/>
      <c r="M224" s="34" t="str">
        <f aca="false">IF($D224="","",IF(OR($L224="Concluída",$L224="Cancelada"),"",IF($G224="","Sem prazo",IF($G224&lt;INT(Parâmetros!$C$4),"Atrasada",IF($G224&lt;=INT(Parâmetros!$C$4)+Parâmetros!$C$5,"Vence em breve","No prazo")))))</f>
        <v/>
      </c>
      <c r="N224" s="38" t="str">
        <f aca="false">IF($D224="","",IF($M224="Atrasada",INT(Parâmetros!$C$4)-$G224,""))</f>
        <v/>
      </c>
      <c r="O224" s="39" t="str">
        <f aca="false">IF($D224="","",IF(AND($L224="Concluída",$J224&lt;&gt;"",$K224&lt;&gt;""),$K224-$J224,""))</f>
        <v/>
      </c>
    </row>
    <row r="225" customFormat="false" ht="18" hidden="false" customHeight="true" outlineLevel="0" collapsed="false">
      <c r="A225" s="32"/>
      <c r="B225" s="33"/>
      <c r="C225" s="34" t="str">
        <f aca="false">IF($D225="","",IF($B225="","",IF($B225&gt;=8,"Alta",IF($B225&gt;=5,"Média","Baixa"))))</f>
        <v/>
      </c>
      <c r="D225" s="32"/>
      <c r="E225" s="32"/>
      <c r="F225" s="32"/>
      <c r="G225" s="35"/>
      <c r="H225" s="32"/>
      <c r="I225" s="32"/>
      <c r="J225" s="36"/>
      <c r="K225" s="36"/>
      <c r="L225" s="37"/>
      <c r="M225" s="34" t="str">
        <f aca="false">IF($D225="","",IF(OR($L225="Concluída",$L225="Cancelada"),"",IF($G225="","Sem prazo",IF($G225&lt;INT(Parâmetros!$C$4),"Atrasada",IF($G225&lt;=INT(Parâmetros!$C$4)+Parâmetros!$C$5,"Vence em breve","No prazo")))))</f>
        <v/>
      </c>
      <c r="N225" s="38" t="str">
        <f aca="false">IF($D225="","",IF($M225="Atrasada",INT(Parâmetros!$C$4)-$G225,""))</f>
        <v/>
      </c>
      <c r="O225" s="39" t="str">
        <f aca="false">IF($D225="","",IF(AND($L225="Concluída",$J225&lt;&gt;"",$K225&lt;&gt;""),$K225-$J225,""))</f>
        <v/>
      </c>
    </row>
    <row r="226" customFormat="false" ht="18" hidden="false" customHeight="true" outlineLevel="0" collapsed="false">
      <c r="A226" s="32"/>
      <c r="B226" s="33"/>
      <c r="C226" s="34" t="str">
        <f aca="false">IF($D226="","",IF($B226="","",IF($B226&gt;=8,"Alta",IF($B226&gt;=5,"Média","Baixa"))))</f>
        <v/>
      </c>
      <c r="D226" s="32"/>
      <c r="E226" s="32"/>
      <c r="F226" s="32"/>
      <c r="G226" s="35"/>
      <c r="H226" s="32"/>
      <c r="I226" s="32"/>
      <c r="J226" s="36"/>
      <c r="K226" s="36"/>
      <c r="L226" s="37"/>
      <c r="M226" s="34" t="str">
        <f aca="false">IF($D226="","",IF(OR($L226="Concluída",$L226="Cancelada"),"",IF($G226="","Sem prazo",IF($G226&lt;INT(Parâmetros!$C$4),"Atrasada",IF($G226&lt;=INT(Parâmetros!$C$4)+Parâmetros!$C$5,"Vence em breve","No prazo")))))</f>
        <v/>
      </c>
      <c r="N226" s="38" t="str">
        <f aca="false">IF($D226="","",IF($M226="Atrasada",INT(Parâmetros!$C$4)-$G226,""))</f>
        <v/>
      </c>
      <c r="O226" s="39" t="str">
        <f aca="false">IF($D226="","",IF(AND($L226="Concluída",$J226&lt;&gt;"",$K226&lt;&gt;""),$K226-$J226,""))</f>
        <v/>
      </c>
    </row>
    <row r="227" customFormat="false" ht="18" hidden="false" customHeight="true" outlineLevel="0" collapsed="false">
      <c r="A227" s="32"/>
      <c r="B227" s="33"/>
      <c r="C227" s="34" t="str">
        <f aca="false">IF($D227="","",IF($B227="","",IF($B227&gt;=8,"Alta",IF($B227&gt;=5,"Média","Baixa"))))</f>
        <v/>
      </c>
      <c r="D227" s="32"/>
      <c r="E227" s="32"/>
      <c r="F227" s="32"/>
      <c r="G227" s="35"/>
      <c r="H227" s="32"/>
      <c r="I227" s="32"/>
      <c r="J227" s="36"/>
      <c r="K227" s="36"/>
      <c r="L227" s="37"/>
      <c r="M227" s="34" t="str">
        <f aca="false">IF($D227="","",IF(OR($L227="Concluída",$L227="Cancelada"),"",IF($G227="","Sem prazo",IF($G227&lt;INT(Parâmetros!$C$4),"Atrasada",IF($G227&lt;=INT(Parâmetros!$C$4)+Parâmetros!$C$5,"Vence em breve","No prazo")))))</f>
        <v/>
      </c>
      <c r="N227" s="38" t="str">
        <f aca="false">IF($D227="","",IF($M227="Atrasada",INT(Parâmetros!$C$4)-$G227,""))</f>
        <v/>
      </c>
      <c r="O227" s="39" t="str">
        <f aca="false">IF($D227="","",IF(AND($L227="Concluída",$J227&lt;&gt;"",$K227&lt;&gt;""),$K227-$J227,""))</f>
        <v/>
      </c>
    </row>
    <row r="228" customFormat="false" ht="18" hidden="false" customHeight="true" outlineLevel="0" collapsed="false">
      <c r="A228" s="32"/>
      <c r="B228" s="33"/>
      <c r="C228" s="34" t="str">
        <f aca="false">IF($D228="","",IF($B228="","",IF($B228&gt;=8,"Alta",IF($B228&gt;=5,"Média","Baixa"))))</f>
        <v/>
      </c>
      <c r="D228" s="32"/>
      <c r="E228" s="32"/>
      <c r="F228" s="32"/>
      <c r="G228" s="35"/>
      <c r="H228" s="32"/>
      <c r="I228" s="32"/>
      <c r="J228" s="36"/>
      <c r="K228" s="36"/>
      <c r="L228" s="37"/>
      <c r="M228" s="34" t="str">
        <f aca="false">IF($D228="","",IF(OR($L228="Concluída",$L228="Cancelada"),"",IF($G228="","Sem prazo",IF($G228&lt;INT(Parâmetros!$C$4),"Atrasada",IF($G228&lt;=INT(Parâmetros!$C$4)+Parâmetros!$C$5,"Vence em breve","No prazo")))))</f>
        <v/>
      </c>
      <c r="N228" s="38" t="str">
        <f aca="false">IF($D228="","",IF($M228="Atrasada",INT(Parâmetros!$C$4)-$G228,""))</f>
        <v/>
      </c>
      <c r="O228" s="39" t="str">
        <f aca="false">IF($D228="","",IF(AND($L228="Concluída",$J228&lt;&gt;"",$K228&lt;&gt;""),$K228-$J228,""))</f>
        <v/>
      </c>
    </row>
    <row r="229" customFormat="false" ht="18" hidden="false" customHeight="true" outlineLevel="0" collapsed="false">
      <c r="A229" s="32"/>
      <c r="B229" s="33"/>
      <c r="C229" s="34" t="str">
        <f aca="false">IF($D229="","",IF($B229="","",IF($B229&gt;=8,"Alta",IF($B229&gt;=5,"Média","Baixa"))))</f>
        <v/>
      </c>
      <c r="D229" s="32"/>
      <c r="E229" s="32"/>
      <c r="F229" s="32"/>
      <c r="G229" s="35"/>
      <c r="H229" s="32"/>
      <c r="I229" s="32"/>
      <c r="J229" s="36"/>
      <c r="K229" s="36"/>
      <c r="L229" s="37"/>
      <c r="M229" s="34" t="str">
        <f aca="false">IF($D229="","",IF(OR($L229="Concluída",$L229="Cancelada"),"",IF($G229="","Sem prazo",IF($G229&lt;INT(Parâmetros!$C$4),"Atrasada",IF($G229&lt;=INT(Parâmetros!$C$4)+Parâmetros!$C$5,"Vence em breve","No prazo")))))</f>
        <v/>
      </c>
      <c r="N229" s="38" t="str">
        <f aca="false">IF($D229="","",IF($M229="Atrasada",INT(Parâmetros!$C$4)-$G229,""))</f>
        <v/>
      </c>
      <c r="O229" s="39" t="str">
        <f aca="false">IF($D229="","",IF(AND($L229="Concluída",$J229&lt;&gt;"",$K229&lt;&gt;""),$K229-$J229,""))</f>
        <v/>
      </c>
    </row>
    <row r="230" customFormat="false" ht="18" hidden="false" customHeight="true" outlineLevel="0" collapsed="false">
      <c r="A230" s="32"/>
      <c r="B230" s="33"/>
      <c r="C230" s="34" t="str">
        <f aca="false">IF($D230="","",IF($B230="","",IF($B230&gt;=8,"Alta",IF($B230&gt;=5,"Média","Baixa"))))</f>
        <v/>
      </c>
      <c r="D230" s="32"/>
      <c r="E230" s="32"/>
      <c r="F230" s="32"/>
      <c r="G230" s="35"/>
      <c r="H230" s="32"/>
      <c r="I230" s="32"/>
      <c r="J230" s="36"/>
      <c r="K230" s="36"/>
      <c r="L230" s="37"/>
      <c r="M230" s="34" t="str">
        <f aca="false">IF($D230="","",IF(OR($L230="Concluída",$L230="Cancelada"),"",IF($G230="","Sem prazo",IF($G230&lt;INT(Parâmetros!$C$4),"Atrasada",IF($G230&lt;=INT(Parâmetros!$C$4)+Parâmetros!$C$5,"Vence em breve","No prazo")))))</f>
        <v/>
      </c>
      <c r="N230" s="38" t="str">
        <f aca="false">IF($D230="","",IF($M230="Atrasada",INT(Parâmetros!$C$4)-$G230,""))</f>
        <v/>
      </c>
      <c r="O230" s="39" t="str">
        <f aca="false">IF($D230="","",IF(AND($L230="Concluída",$J230&lt;&gt;"",$K230&lt;&gt;""),$K230-$J230,""))</f>
        <v/>
      </c>
    </row>
    <row r="231" customFormat="false" ht="18" hidden="false" customHeight="true" outlineLevel="0" collapsed="false">
      <c r="A231" s="32"/>
      <c r="B231" s="33"/>
      <c r="C231" s="34" t="str">
        <f aca="false">IF($D231="","",IF($B231="","",IF($B231&gt;=8,"Alta",IF($B231&gt;=5,"Média","Baixa"))))</f>
        <v/>
      </c>
      <c r="D231" s="32"/>
      <c r="E231" s="32"/>
      <c r="F231" s="32"/>
      <c r="G231" s="35"/>
      <c r="H231" s="32"/>
      <c r="I231" s="32"/>
      <c r="J231" s="36"/>
      <c r="K231" s="36"/>
      <c r="L231" s="37"/>
      <c r="M231" s="34" t="str">
        <f aca="false">IF($D231="","",IF(OR($L231="Concluída",$L231="Cancelada"),"",IF($G231="","Sem prazo",IF($G231&lt;INT(Parâmetros!$C$4),"Atrasada",IF($G231&lt;=INT(Parâmetros!$C$4)+Parâmetros!$C$5,"Vence em breve","No prazo")))))</f>
        <v/>
      </c>
      <c r="N231" s="38" t="str">
        <f aca="false">IF($D231="","",IF($M231="Atrasada",INT(Parâmetros!$C$4)-$G231,""))</f>
        <v/>
      </c>
      <c r="O231" s="39" t="str">
        <f aca="false">IF($D231="","",IF(AND($L231="Concluída",$J231&lt;&gt;"",$K231&lt;&gt;""),$K231-$J231,""))</f>
        <v/>
      </c>
    </row>
    <row r="232" customFormat="false" ht="18" hidden="false" customHeight="true" outlineLevel="0" collapsed="false">
      <c r="A232" s="32"/>
      <c r="B232" s="33"/>
      <c r="C232" s="34" t="str">
        <f aca="false">IF($D232="","",IF($B232="","",IF($B232&gt;=8,"Alta",IF($B232&gt;=5,"Média","Baixa"))))</f>
        <v/>
      </c>
      <c r="D232" s="32"/>
      <c r="E232" s="32"/>
      <c r="F232" s="32"/>
      <c r="G232" s="35"/>
      <c r="H232" s="32"/>
      <c r="I232" s="32"/>
      <c r="J232" s="36"/>
      <c r="K232" s="36"/>
      <c r="L232" s="37"/>
      <c r="M232" s="34" t="str">
        <f aca="false">IF($D232="","",IF(OR($L232="Concluída",$L232="Cancelada"),"",IF($G232="","Sem prazo",IF($G232&lt;INT(Parâmetros!$C$4),"Atrasada",IF($G232&lt;=INT(Parâmetros!$C$4)+Parâmetros!$C$5,"Vence em breve","No prazo")))))</f>
        <v/>
      </c>
      <c r="N232" s="38" t="str">
        <f aca="false">IF($D232="","",IF($M232="Atrasada",INT(Parâmetros!$C$4)-$G232,""))</f>
        <v/>
      </c>
      <c r="O232" s="39" t="str">
        <f aca="false">IF($D232="","",IF(AND($L232="Concluída",$J232&lt;&gt;"",$K232&lt;&gt;""),$K232-$J232,""))</f>
        <v/>
      </c>
    </row>
    <row r="233" customFormat="false" ht="18" hidden="false" customHeight="true" outlineLevel="0" collapsed="false">
      <c r="A233" s="32"/>
      <c r="B233" s="33"/>
      <c r="C233" s="34" t="str">
        <f aca="false">IF($D233="","",IF($B233="","",IF($B233&gt;=8,"Alta",IF($B233&gt;=5,"Média","Baixa"))))</f>
        <v/>
      </c>
      <c r="D233" s="32"/>
      <c r="E233" s="32"/>
      <c r="F233" s="32"/>
      <c r="G233" s="35"/>
      <c r="H233" s="32"/>
      <c r="I233" s="32"/>
      <c r="J233" s="36"/>
      <c r="K233" s="36"/>
      <c r="L233" s="37"/>
      <c r="M233" s="34" t="str">
        <f aca="false">IF($D233="","",IF(OR($L233="Concluída",$L233="Cancelada"),"",IF($G233="","Sem prazo",IF($G233&lt;INT(Parâmetros!$C$4),"Atrasada",IF($G233&lt;=INT(Parâmetros!$C$4)+Parâmetros!$C$5,"Vence em breve","No prazo")))))</f>
        <v/>
      </c>
      <c r="N233" s="38" t="str">
        <f aca="false">IF($D233="","",IF($M233="Atrasada",INT(Parâmetros!$C$4)-$G233,""))</f>
        <v/>
      </c>
      <c r="O233" s="39" t="str">
        <f aca="false">IF($D233="","",IF(AND($L233="Concluída",$J233&lt;&gt;"",$K233&lt;&gt;""),$K233-$J233,""))</f>
        <v/>
      </c>
    </row>
    <row r="234" customFormat="false" ht="18" hidden="false" customHeight="true" outlineLevel="0" collapsed="false">
      <c r="A234" s="32"/>
      <c r="B234" s="33"/>
      <c r="C234" s="34" t="str">
        <f aca="false">IF($D234="","",IF($B234="","",IF($B234&gt;=8,"Alta",IF($B234&gt;=5,"Média","Baixa"))))</f>
        <v/>
      </c>
      <c r="D234" s="32"/>
      <c r="E234" s="32"/>
      <c r="F234" s="32"/>
      <c r="G234" s="35"/>
      <c r="H234" s="32"/>
      <c r="I234" s="32"/>
      <c r="J234" s="36"/>
      <c r="K234" s="36"/>
      <c r="L234" s="37"/>
      <c r="M234" s="34" t="str">
        <f aca="false">IF($D234="","",IF(OR($L234="Concluída",$L234="Cancelada"),"",IF($G234="","Sem prazo",IF($G234&lt;INT(Parâmetros!$C$4),"Atrasada",IF($G234&lt;=INT(Parâmetros!$C$4)+Parâmetros!$C$5,"Vence em breve","No prazo")))))</f>
        <v/>
      </c>
      <c r="N234" s="38" t="str">
        <f aca="false">IF($D234="","",IF($M234="Atrasada",INT(Parâmetros!$C$4)-$G234,""))</f>
        <v/>
      </c>
      <c r="O234" s="39" t="str">
        <f aca="false">IF($D234="","",IF(AND($L234="Concluída",$J234&lt;&gt;"",$K234&lt;&gt;""),$K234-$J234,""))</f>
        <v/>
      </c>
    </row>
    <row r="235" customFormat="false" ht="18" hidden="false" customHeight="true" outlineLevel="0" collapsed="false">
      <c r="A235" s="32"/>
      <c r="B235" s="33"/>
      <c r="C235" s="34" t="str">
        <f aca="false">IF($D235="","",IF($B235="","",IF($B235&gt;=8,"Alta",IF($B235&gt;=5,"Média","Baixa"))))</f>
        <v/>
      </c>
      <c r="D235" s="32"/>
      <c r="E235" s="32"/>
      <c r="F235" s="32"/>
      <c r="G235" s="35"/>
      <c r="H235" s="32"/>
      <c r="I235" s="32"/>
      <c r="J235" s="36"/>
      <c r="K235" s="36"/>
      <c r="L235" s="37"/>
      <c r="M235" s="34" t="str">
        <f aca="false">IF($D235="","",IF(OR($L235="Concluída",$L235="Cancelada"),"",IF($G235="","Sem prazo",IF($G235&lt;INT(Parâmetros!$C$4),"Atrasada",IF($G235&lt;=INT(Parâmetros!$C$4)+Parâmetros!$C$5,"Vence em breve","No prazo")))))</f>
        <v/>
      </c>
      <c r="N235" s="38" t="str">
        <f aca="false">IF($D235="","",IF($M235="Atrasada",INT(Parâmetros!$C$4)-$G235,""))</f>
        <v/>
      </c>
      <c r="O235" s="39" t="str">
        <f aca="false">IF($D235="","",IF(AND($L235="Concluída",$J235&lt;&gt;"",$K235&lt;&gt;""),$K235-$J235,""))</f>
        <v/>
      </c>
    </row>
    <row r="236" customFormat="false" ht="18" hidden="false" customHeight="true" outlineLevel="0" collapsed="false">
      <c r="A236" s="32"/>
      <c r="B236" s="33"/>
      <c r="C236" s="34" t="str">
        <f aca="false">IF($D236="","",IF($B236="","",IF($B236&gt;=8,"Alta",IF($B236&gt;=5,"Média","Baixa"))))</f>
        <v/>
      </c>
      <c r="D236" s="32"/>
      <c r="E236" s="32"/>
      <c r="F236" s="32"/>
      <c r="G236" s="35"/>
      <c r="H236" s="32"/>
      <c r="I236" s="32"/>
      <c r="J236" s="36"/>
      <c r="K236" s="36"/>
      <c r="L236" s="37"/>
      <c r="M236" s="34" t="str">
        <f aca="false">IF($D236="","",IF(OR($L236="Concluída",$L236="Cancelada"),"",IF($G236="","Sem prazo",IF($G236&lt;INT(Parâmetros!$C$4),"Atrasada",IF($G236&lt;=INT(Parâmetros!$C$4)+Parâmetros!$C$5,"Vence em breve","No prazo")))))</f>
        <v/>
      </c>
      <c r="N236" s="38" t="str">
        <f aca="false">IF($D236="","",IF($M236="Atrasada",INT(Parâmetros!$C$4)-$G236,""))</f>
        <v/>
      </c>
      <c r="O236" s="39" t="str">
        <f aca="false">IF($D236="","",IF(AND($L236="Concluída",$J236&lt;&gt;"",$K236&lt;&gt;""),$K236-$J236,""))</f>
        <v/>
      </c>
    </row>
    <row r="237" customFormat="false" ht="18" hidden="false" customHeight="true" outlineLevel="0" collapsed="false">
      <c r="A237" s="32"/>
      <c r="B237" s="33"/>
      <c r="C237" s="34" t="str">
        <f aca="false">IF($D237="","",IF($B237="","",IF($B237&gt;=8,"Alta",IF($B237&gt;=5,"Média","Baixa"))))</f>
        <v/>
      </c>
      <c r="D237" s="32"/>
      <c r="E237" s="32"/>
      <c r="F237" s="32"/>
      <c r="G237" s="35"/>
      <c r="H237" s="32"/>
      <c r="I237" s="32"/>
      <c r="J237" s="36"/>
      <c r="K237" s="36"/>
      <c r="L237" s="37"/>
      <c r="M237" s="34" t="str">
        <f aca="false">IF($D237="","",IF(OR($L237="Concluída",$L237="Cancelada"),"",IF($G237="","Sem prazo",IF($G237&lt;INT(Parâmetros!$C$4),"Atrasada",IF($G237&lt;=INT(Parâmetros!$C$4)+Parâmetros!$C$5,"Vence em breve","No prazo")))))</f>
        <v/>
      </c>
      <c r="N237" s="38" t="str">
        <f aca="false">IF($D237="","",IF($M237="Atrasada",INT(Parâmetros!$C$4)-$G237,""))</f>
        <v/>
      </c>
      <c r="O237" s="39" t="str">
        <f aca="false">IF($D237="","",IF(AND($L237="Concluída",$J237&lt;&gt;"",$K237&lt;&gt;""),$K237-$J237,""))</f>
        <v/>
      </c>
    </row>
    <row r="238" customFormat="false" ht="18" hidden="false" customHeight="true" outlineLevel="0" collapsed="false">
      <c r="A238" s="32"/>
      <c r="B238" s="33"/>
      <c r="C238" s="34" t="str">
        <f aca="false">IF($D238="","",IF($B238="","",IF($B238&gt;=8,"Alta",IF($B238&gt;=5,"Média","Baixa"))))</f>
        <v/>
      </c>
      <c r="D238" s="32"/>
      <c r="E238" s="32"/>
      <c r="F238" s="32"/>
      <c r="G238" s="35"/>
      <c r="H238" s="32"/>
      <c r="I238" s="32"/>
      <c r="J238" s="36"/>
      <c r="K238" s="36"/>
      <c r="L238" s="37"/>
      <c r="M238" s="34" t="str">
        <f aca="false">IF($D238="","",IF(OR($L238="Concluída",$L238="Cancelada"),"",IF($G238="","Sem prazo",IF($G238&lt;INT(Parâmetros!$C$4),"Atrasada",IF($G238&lt;=INT(Parâmetros!$C$4)+Parâmetros!$C$5,"Vence em breve","No prazo")))))</f>
        <v/>
      </c>
      <c r="N238" s="38" t="str">
        <f aca="false">IF($D238="","",IF($M238="Atrasada",INT(Parâmetros!$C$4)-$G238,""))</f>
        <v/>
      </c>
      <c r="O238" s="39" t="str">
        <f aca="false">IF($D238="","",IF(AND($L238="Concluída",$J238&lt;&gt;"",$K238&lt;&gt;""),$K238-$J238,""))</f>
        <v/>
      </c>
    </row>
    <row r="239" customFormat="false" ht="18" hidden="false" customHeight="true" outlineLevel="0" collapsed="false">
      <c r="A239" s="32"/>
      <c r="B239" s="33"/>
      <c r="C239" s="34" t="str">
        <f aca="false">IF($D239="","",IF($B239="","",IF($B239&gt;=8,"Alta",IF($B239&gt;=5,"Média","Baixa"))))</f>
        <v/>
      </c>
      <c r="D239" s="32"/>
      <c r="E239" s="32"/>
      <c r="F239" s="32"/>
      <c r="G239" s="35"/>
      <c r="H239" s="32"/>
      <c r="I239" s="32"/>
      <c r="J239" s="36"/>
      <c r="K239" s="36"/>
      <c r="L239" s="37"/>
      <c r="M239" s="34" t="str">
        <f aca="false">IF($D239="","",IF(OR($L239="Concluída",$L239="Cancelada"),"",IF($G239="","Sem prazo",IF($G239&lt;INT(Parâmetros!$C$4),"Atrasada",IF($G239&lt;=INT(Parâmetros!$C$4)+Parâmetros!$C$5,"Vence em breve","No prazo")))))</f>
        <v/>
      </c>
      <c r="N239" s="38" t="str">
        <f aca="false">IF($D239="","",IF($M239="Atrasada",INT(Parâmetros!$C$4)-$G239,""))</f>
        <v/>
      </c>
      <c r="O239" s="39" t="str">
        <f aca="false">IF($D239="","",IF(AND($L239="Concluída",$J239&lt;&gt;"",$K239&lt;&gt;""),$K239-$J239,""))</f>
        <v/>
      </c>
    </row>
    <row r="240" customFormat="false" ht="18" hidden="false" customHeight="true" outlineLevel="0" collapsed="false">
      <c r="A240" s="32"/>
      <c r="B240" s="33"/>
      <c r="C240" s="34" t="str">
        <f aca="false">IF($D240="","",IF($B240="","",IF($B240&gt;=8,"Alta",IF($B240&gt;=5,"Média","Baixa"))))</f>
        <v/>
      </c>
      <c r="D240" s="32"/>
      <c r="E240" s="32"/>
      <c r="F240" s="32"/>
      <c r="G240" s="35"/>
      <c r="H240" s="32"/>
      <c r="I240" s="32"/>
      <c r="J240" s="36"/>
      <c r="K240" s="36"/>
      <c r="L240" s="37"/>
      <c r="M240" s="34" t="str">
        <f aca="false">IF($D240="","",IF(OR($L240="Concluída",$L240="Cancelada"),"",IF($G240="","Sem prazo",IF($G240&lt;INT(Parâmetros!$C$4),"Atrasada",IF($G240&lt;=INT(Parâmetros!$C$4)+Parâmetros!$C$5,"Vence em breve","No prazo")))))</f>
        <v/>
      </c>
      <c r="N240" s="38" t="str">
        <f aca="false">IF($D240="","",IF($M240="Atrasada",INT(Parâmetros!$C$4)-$G240,""))</f>
        <v/>
      </c>
      <c r="O240" s="39" t="str">
        <f aca="false">IF($D240="","",IF(AND($L240="Concluída",$J240&lt;&gt;"",$K240&lt;&gt;""),$K240-$J240,""))</f>
        <v/>
      </c>
    </row>
    <row r="241" customFormat="false" ht="18" hidden="false" customHeight="true" outlineLevel="0" collapsed="false">
      <c r="A241" s="32"/>
      <c r="B241" s="33"/>
      <c r="C241" s="34" t="str">
        <f aca="false">IF($D241="","",IF($B241="","",IF($B241&gt;=8,"Alta",IF($B241&gt;=5,"Média","Baixa"))))</f>
        <v/>
      </c>
      <c r="D241" s="32"/>
      <c r="E241" s="32"/>
      <c r="F241" s="32"/>
      <c r="G241" s="35"/>
      <c r="H241" s="32"/>
      <c r="I241" s="32"/>
      <c r="J241" s="36"/>
      <c r="K241" s="36"/>
      <c r="L241" s="37"/>
      <c r="M241" s="34" t="str">
        <f aca="false">IF($D241="","",IF(OR($L241="Concluída",$L241="Cancelada"),"",IF($G241="","Sem prazo",IF($G241&lt;INT(Parâmetros!$C$4),"Atrasada",IF($G241&lt;=INT(Parâmetros!$C$4)+Parâmetros!$C$5,"Vence em breve","No prazo")))))</f>
        <v/>
      </c>
      <c r="N241" s="38" t="str">
        <f aca="false">IF($D241="","",IF($M241="Atrasada",INT(Parâmetros!$C$4)-$G241,""))</f>
        <v/>
      </c>
      <c r="O241" s="39" t="str">
        <f aca="false">IF($D241="","",IF(AND($L241="Concluída",$J241&lt;&gt;"",$K241&lt;&gt;""),$K241-$J241,""))</f>
        <v/>
      </c>
    </row>
    <row r="242" customFormat="false" ht="18" hidden="false" customHeight="true" outlineLevel="0" collapsed="false">
      <c r="A242" s="32"/>
      <c r="B242" s="33"/>
      <c r="C242" s="34" t="str">
        <f aca="false">IF($D242="","",IF($B242="","",IF($B242&gt;=8,"Alta",IF($B242&gt;=5,"Média","Baixa"))))</f>
        <v/>
      </c>
      <c r="D242" s="32"/>
      <c r="E242" s="32"/>
      <c r="F242" s="32"/>
      <c r="G242" s="35"/>
      <c r="H242" s="32"/>
      <c r="I242" s="32"/>
      <c r="J242" s="36"/>
      <c r="K242" s="36"/>
      <c r="L242" s="37"/>
      <c r="M242" s="34" t="str">
        <f aca="false">IF($D242="","",IF(OR($L242="Concluída",$L242="Cancelada"),"",IF($G242="","Sem prazo",IF($G242&lt;INT(Parâmetros!$C$4),"Atrasada",IF($G242&lt;=INT(Parâmetros!$C$4)+Parâmetros!$C$5,"Vence em breve","No prazo")))))</f>
        <v/>
      </c>
      <c r="N242" s="38" t="str">
        <f aca="false">IF($D242="","",IF($M242="Atrasada",INT(Parâmetros!$C$4)-$G242,""))</f>
        <v/>
      </c>
      <c r="O242" s="39" t="str">
        <f aca="false">IF($D242="","",IF(AND($L242="Concluída",$J242&lt;&gt;"",$K242&lt;&gt;""),$K242-$J242,""))</f>
        <v/>
      </c>
    </row>
    <row r="243" customFormat="false" ht="18" hidden="false" customHeight="true" outlineLevel="0" collapsed="false">
      <c r="A243" s="32"/>
      <c r="B243" s="33"/>
      <c r="C243" s="34" t="str">
        <f aca="false">IF($D243="","",IF($B243="","",IF($B243&gt;=8,"Alta",IF($B243&gt;=5,"Média","Baixa"))))</f>
        <v/>
      </c>
      <c r="D243" s="32"/>
      <c r="E243" s="32"/>
      <c r="F243" s="32"/>
      <c r="G243" s="35"/>
      <c r="H243" s="32"/>
      <c r="I243" s="32"/>
      <c r="J243" s="36"/>
      <c r="K243" s="36"/>
      <c r="L243" s="37"/>
      <c r="M243" s="34" t="str">
        <f aca="false">IF($D243="","",IF(OR($L243="Concluída",$L243="Cancelada"),"",IF($G243="","Sem prazo",IF($G243&lt;INT(Parâmetros!$C$4),"Atrasada",IF($G243&lt;=INT(Parâmetros!$C$4)+Parâmetros!$C$5,"Vence em breve","No prazo")))))</f>
        <v/>
      </c>
      <c r="N243" s="38" t="str">
        <f aca="false">IF($D243="","",IF($M243="Atrasada",INT(Parâmetros!$C$4)-$G243,""))</f>
        <v/>
      </c>
      <c r="O243" s="39" t="str">
        <f aca="false">IF($D243="","",IF(AND($L243="Concluída",$J243&lt;&gt;"",$K243&lt;&gt;""),$K243-$J243,""))</f>
        <v/>
      </c>
    </row>
    <row r="244" customFormat="false" ht="18" hidden="false" customHeight="true" outlineLevel="0" collapsed="false">
      <c r="A244" s="32"/>
      <c r="B244" s="33"/>
      <c r="C244" s="34" t="str">
        <f aca="false">IF($D244="","",IF($B244="","",IF($B244&gt;=8,"Alta",IF($B244&gt;=5,"Média","Baixa"))))</f>
        <v/>
      </c>
      <c r="D244" s="32"/>
      <c r="E244" s="32"/>
      <c r="F244" s="32"/>
      <c r="G244" s="35"/>
      <c r="H244" s="32"/>
      <c r="I244" s="32"/>
      <c r="J244" s="36"/>
      <c r="K244" s="36"/>
      <c r="L244" s="37"/>
      <c r="M244" s="34" t="str">
        <f aca="false">IF($D244="","",IF(OR($L244="Concluída",$L244="Cancelada"),"",IF($G244="","Sem prazo",IF($G244&lt;INT(Parâmetros!$C$4),"Atrasada",IF($G244&lt;=INT(Parâmetros!$C$4)+Parâmetros!$C$5,"Vence em breve","No prazo")))))</f>
        <v/>
      </c>
      <c r="N244" s="38" t="str">
        <f aca="false">IF($D244="","",IF($M244="Atrasada",INT(Parâmetros!$C$4)-$G244,""))</f>
        <v/>
      </c>
      <c r="O244" s="39" t="str">
        <f aca="false">IF($D244="","",IF(AND($L244="Concluída",$J244&lt;&gt;"",$K244&lt;&gt;""),$K244-$J244,""))</f>
        <v/>
      </c>
    </row>
    <row r="245" customFormat="false" ht="18" hidden="false" customHeight="true" outlineLevel="0" collapsed="false">
      <c r="A245" s="32"/>
      <c r="B245" s="33"/>
      <c r="C245" s="34" t="str">
        <f aca="false">IF($D245="","",IF($B245="","",IF($B245&gt;=8,"Alta",IF($B245&gt;=5,"Média","Baixa"))))</f>
        <v/>
      </c>
      <c r="D245" s="32"/>
      <c r="E245" s="32"/>
      <c r="F245" s="32"/>
      <c r="G245" s="35"/>
      <c r="H245" s="32"/>
      <c r="I245" s="32"/>
      <c r="J245" s="36"/>
      <c r="K245" s="36"/>
      <c r="L245" s="37"/>
      <c r="M245" s="34" t="str">
        <f aca="false">IF($D245="","",IF(OR($L245="Concluída",$L245="Cancelada"),"",IF($G245="","Sem prazo",IF($G245&lt;INT(Parâmetros!$C$4),"Atrasada",IF($G245&lt;=INT(Parâmetros!$C$4)+Parâmetros!$C$5,"Vence em breve","No prazo")))))</f>
        <v/>
      </c>
      <c r="N245" s="38" t="str">
        <f aca="false">IF($D245="","",IF($M245="Atrasada",INT(Parâmetros!$C$4)-$G245,""))</f>
        <v/>
      </c>
      <c r="O245" s="39" t="str">
        <f aca="false">IF($D245="","",IF(AND($L245="Concluída",$J245&lt;&gt;"",$K245&lt;&gt;""),$K245-$J245,""))</f>
        <v/>
      </c>
    </row>
    <row r="246" customFormat="false" ht="18" hidden="false" customHeight="true" outlineLevel="0" collapsed="false">
      <c r="A246" s="32"/>
      <c r="B246" s="33"/>
      <c r="C246" s="34" t="str">
        <f aca="false">IF($D246="","",IF($B246="","",IF($B246&gt;=8,"Alta",IF($B246&gt;=5,"Média","Baixa"))))</f>
        <v/>
      </c>
      <c r="D246" s="32"/>
      <c r="E246" s="32"/>
      <c r="F246" s="32"/>
      <c r="G246" s="35"/>
      <c r="H246" s="32"/>
      <c r="I246" s="32"/>
      <c r="J246" s="36"/>
      <c r="K246" s="36"/>
      <c r="L246" s="37"/>
      <c r="M246" s="34" t="str">
        <f aca="false">IF($D246="","",IF(OR($L246="Concluída",$L246="Cancelada"),"",IF($G246="","Sem prazo",IF($G246&lt;INT(Parâmetros!$C$4),"Atrasada",IF($G246&lt;=INT(Parâmetros!$C$4)+Parâmetros!$C$5,"Vence em breve","No prazo")))))</f>
        <v/>
      </c>
      <c r="N246" s="38" t="str">
        <f aca="false">IF($D246="","",IF($M246="Atrasada",INT(Parâmetros!$C$4)-$G246,""))</f>
        <v/>
      </c>
      <c r="O246" s="39" t="str">
        <f aca="false">IF($D246="","",IF(AND($L246="Concluída",$J246&lt;&gt;"",$K246&lt;&gt;""),$K246-$J246,""))</f>
        <v/>
      </c>
    </row>
    <row r="247" customFormat="false" ht="18" hidden="false" customHeight="true" outlineLevel="0" collapsed="false">
      <c r="A247" s="32"/>
      <c r="B247" s="33"/>
      <c r="C247" s="34" t="str">
        <f aca="false">IF($D247="","",IF($B247="","",IF($B247&gt;=8,"Alta",IF($B247&gt;=5,"Média","Baixa"))))</f>
        <v/>
      </c>
      <c r="D247" s="32"/>
      <c r="E247" s="32"/>
      <c r="F247" s="32"/>
      <c r="G247" s="35"/>
      <c r="H247" s="32"/>
      <c r="I247" s="32"/>
      <c r="J247" s="36"/>
      <c r="K247" s="36"/>
      <c r="L247" s="37"/>
      <c r="M247" s="34" t="str">
        <f aca="false">IF($D247="","",IF(OR($L247="Concluída",$L247="Cancelada"),"",IF($G247="","Sem prazo",IF($G247&lt;INT(Parâmetros!$C$4),"Atrasada",IF($G247&lt;=INT(Parâmetros!$C$4)+Parâmetros!$C$5,"Vence em breve","No prazo")))))</f>
        <v/>
      </c>
      <c r="N247" s="38" t="str">
        <f aca="false">IF($D247="","",IF($M247="Atrasada",INT(Parâmetros!$C$4)-$G247,""))</f>
        <v/>
      </c>
      <c r="O247" s="39" t="str">
        <f aca="false">IF($D247="","",IF(AND($L247="Concluída",$J247&lt;&gt;"",$K247&lt;&gt;""),$K247-$J247,""))</f>
        <v/>
      </c>
    </row>
    <row r="248" customFormat="false" ht="18" hidden="false" customHeight="true" outlineLevel="0" collapsed="false">
      <c r="A248" s="32"/>
      <c r="B248" s="33"/>
      <c r="C248" s="34" t="str">
        <f aca="false">IF($D248="","",IF($B248="","",IF($B248&gt;=8,"Alta",IF($B248&gt;=5,"Média","Baixa"))))</f>
        <v/>
      </c>
      <c r="D248" s="32"/>
      <c r="E248" s="32"/>
      <c r="F248" s="32"/>
      <c r="G248" s="35"/>
      <c r="H248" s="32"/>
      <c r="I248" s="32"/>
      <c r="J248" s="36"/>
      <c r="K248" s="36"/>
      <c r="L248" s="37"/>
      <c r="M248" s="34" t="str">
        <f aca="false">IF($D248="","",IF(OR($L248="Concluída",$L248="Cancelada"),"",IF($G248="","Sem prazo",IF($G248&lt;INT(Parâmetros!$C$4),"Atrasada",IF($G248&lt;=INT(Parâmetros!$C$4)+Parâmetros!$C$5,"Vence em breve","No prazo")))))</f>
        <v/>
      </c>
      <c r="N248" s="38" t="str">
        <f aca="false">IF($D248="","",IF($M248="Atrasada",INT(Parâmetros!$C$4)-$G248,""))</f>
        <v/>
      </c>
      <c r="O248" s="39" t="str">
        <f aca="false">IF($D248="","",IF(AND($L248="Concluída",$J248&lt;&gt;"",$K248&lt;&gt;""),$K248-$J248,""))</f>
        <v/>
      </c>
    </row>
    <row r="249" customFormat="false" ht="18" hidden="false" customHeight="true" outlineLevel="0" collapsed="false">
      <c r="A249" s="32"/>
      <c r="B249" s="33"/>
      <c r="C249" s="34" t="str">
        <f aca="false">IF($D249="","",IF($B249="","",IF($B249&gt;=8,"Alta",IF($B249&gt;=5,"Média","Baixa"))))</f>
        <v/>
      </c>
      <c r="D249" s="32"/>
      <c r="E249" s="32"/>
      <c r="F249" s="32"/>
      <c r="G249" s="35"/>
      <c r="H249" s="32"/>
      <c r="I249" s="32"/>
      <c r="J249" s="36"/>
      <c r="K249" s="36"/>
      <c r="L249" s="37"/>
      <c r="M249" s="34" t="str">
        <f aca="false">IF($D249="","",IF(OR($L249="Concluída",$L249="Cancelada"),"",IF($G249="","Sem prazo",IF($G249&lt;INT(Parâmetros!$C$4),"Atrasada",IF($G249&lt;=INT(Parâmetros!$C$4)+Parâmetros!$C$5,"Vence em breve","No prazo")))))</f>
        <v/>
      </c>
      <c r="N249" s="38" t="str">
        <f aca="false">IF($D249="","",IF($M249="Atrasada",INT(Parâmetros!$C$4)-$G249,""))</f>
        <v/>
      </c>
      <c r="O249" s="39" t="str">
        <f aca="false">IF($D249="","",IF(AND($L249="Concluída",$J249&lt;&gt;"",$K249&lt;&gt;""),$K249-$J249,""))</f>
        <v/>
      </c>
    </row>
    <row r="250" customFormat="false" ht="18" hidden="false" customHeight="true" outlineLevel="0" collapsed="false">
      <c r="A250" s="32"/>
      <c r="B250" s="33"/>
      <c r="C250" s="34" t="str">
        <f aca="false">IF($D250="","",IF($B250="","",IF($B250&gt;=8,"Alta",IF($B250&gt;=5,"Média","Baixa"))))</f>
        <v/>
      </c>
      <c r="D250" s="32"/>
      <c r="E250" s="32"/>
      <c r="F250" s="32"/>
      <c r="G250" s="35"/>
      <c r="H250" s="32"/>
      <c r="I250" s="32"/>
      <c r="J250" s="36"/>
      <c r="K250" s="36"/>
      <c r="L250" s="37"/>
      <c r="M250" s="34" t="str">
        <f aca="false">IF($D250="","",IF(OR($L250="Concluída",$L250="Cancelada"),"",IF($G250="","Sem prazo",IF($G250&lt;INT(Parâmetros!$C$4),"Atrasada",IF($G250&lt;=INT(Parâmetros!$C$4)+Parâmetros!$C$5,"Vence em breve","No prazo")))))</f>
        <v/>
      </c>
      <c r="N250" s="38" t="str">
        <f aca="false">IF($D250="","",IF($M250="Atrasada",INT(Parâmetros!$C$4)-$G250,""))</f>
        <v/>
      </c>
      <c r="O250" s="39" t="str">
        <f aca="false">IF($D250="","",IF(AND($L250="Concluída",$J250&lt;&gt;"",$K250&lt;&gt;""),$K250-$J250,""))</f>
        <v/>
      </c>
    </row>
    <row r="251" customFormat="false" ht="18" hidden="false" customHeight="true" outlineLevel="0" collapsed="false">
      <c r="A251" s="32"/>
      <c r="B251" s="33"/>
      <c r="C251" s="34" t="str">
        <f aca="false">IF($D251="","",IF($B251="","",IF($B251&gt;=8,"Alta",IF($B251&gt;=5,"Média","Baixa"))))</f>
        <v/>
      </c>
      <c r="D251" s="32"/>
      <c r="E251" s="32"/>
      <c r="F251" s="32"/>
      <c r="G251" s="35"/>
      <c r="H251" s="32"/>
      <c r="I251" s="32"/>
      <c r="J251" s="36"/>
      <c r="K251" s="36"/>
      <c r="L251" s="37"/>
      <c r="M251" s="34" t="str">
        <f aca="false">IF($D251="","",IF(OR($L251="Concluída",$L251="Cancelada"),"",IF($G251="","Sem prazo",IF($G251&lt;INT(Parâmetros!$C$4),"Atrasada",IF($G251&lt;=INT(Parâmetros!$C$4)+Parâmetros!$C$5,"Vence em breve","No prazo")))))</f>
        <v/>
      </c>
      <c r="N251" s="38" t="str">
        <f aca="false">IF($D251="","",IF($M251="Atrasada",INT(Parâmetros!$C$4)-$G251,""))</f>
        <v/>
      </c>
      <c r="O251" s="39" t="str">
        <f aca="false">IF($D251="","",IF(AND($L251="Concluída",$J251&lt;&gt;"",$K251&lt;&gt;""),$K251-$J251,""))</f>
        <v/>
      </c>
    </row>
    <row r="252" customFormat="false" ht="18" hidden="false" customHeight="true" outlineLevel="0" collapsed="false">
      <c r="A252" s="32"/>
      <c r="B252" s="33"/>
      <c r="C252" s="34" t="str">
        <f aca="false">IF($D252="","",IF($B252="","",IF($B252&gt;=8,"Alta",IF($B252&gt;=5,"Média","Baixa"))))</f>
        <v/>
      </c>
      <c r="D252" s="32"/>
      <c r="E252" s="32"/>
      <c r="F252" s="32"/>
      <c r="G252" s="35"/>
      <c r="H252" s="32"/>
      <c r="I252" s="32"/>
      <c r="J252" s="36"/>
      <c r="K252" s="36"/>
      <c r="L252" s="37"/>
      <c r="M252" s="34" t="str">
        <f aca="false">IF($D252="","",IF(OR($L252="Concluída",$L252="Cancelada"),"",IF($G252="","Sem prazo",IF($G252&lt;INT(Parâmetros!$C$4),"Atrasada",IF($G252&lt;=INT(Parâmetros!$C$4)+Parâmetros!$C$5,"Vence em breve","No prazo")))))</f>
        <v/>
      </c>
      <c r="N252" s="38" t="str">
        <f aca="false">IF($D252="","",IF($M252="Atrasada",INT(Parâmetros!$C$4)-$G252,""))</f>
        <v/>
      </c>
      <c r="O252" s="39" t="str">
        <f aca="false">IF($D252="","",IF(AND($L252="Concluída",$J252&lt;&gt;"",$K252&lt;&gt;""),$K252-$J252,""))</f>
        <v/>
      </c>
    </row>
    <row r="253" customFormat="false" ht="18" hidden="false" customHeight="true" outlineLevel="0" collapsed="false">
      <c r="A253" s="32"/>
      <c r="B253" s="33"/>
      <c r="C253" s="34" t="str">
        <f aca="false">IF($D253="","",IF($B253="","",IF($B253&gt;=8,"Alta",IF($B253&gt;=5,"Média","Baixa"))))</f>
        <v/>
      </c>
      <c r="D253" s="32"/>
      <c r="E253" s="32"/>
      <c r="F253" s="32"/>
      <c r="G253" s="35"/>
      <c r="H253" s="32"/>
      <c r="I253" s="32"/>
      <c r="J253" s="36"/>
      <c r="K253" s="36"/>
      <c r="L253" s="37"/>
      <c r="M253" s="34" t="str">
        <f aca="false">IF($D253="","",IF(OR($L253="Concluída",$L253="Cancelada"),"",IF($G253="","Sem prazo",IF($G253&lt;INT(Parâmetros!$C$4),"Atrasada",IF($G253&lt;=INT(Parâmetros!$C$4)+Parâmetros!$C$5,"Vence em breve","No prazo")))))</f>
        <v/>
      </c>
      <c r="N253" s="38" t="str">
        <f aca="false">IF($D253="","",IF($M253="Atrasada",INT(Parâmetros!$C$4)-$G253,""))</f>
        <v/>
      </c>
      <c r="O253" s="39" t="str">
        <f aca="false">IF($D253="","",IF(AND($L253="Concluída",$J253&lt;&gt;"",$K253&lt;&gt;""),$K253-$J253,""))</f>
        <v/>
      </c>
    </row>
    <row r="254" customFormat="false" ht="18" hidden="false" customHeight="true" outlineLevel="0" collapsed="false">
      <c r="A254" s="32"/>
      <c r="B254" s="33"/>
      <c r="C254" s="34" t="str">
        <f aca="false">IF($D254="","",IF($B254="","",IF($B254&gt;=8,"Alta",IF($B254&gt;=5,"Média","Baixa"))))</f>
        <v/>
      </c>
      <c r="D254" s="32"/>
      <c r="E254" s="32"/>
      <c r="F254" s="32"/>
      <c r="G254" s="35"/>
      <c r="H254" s="32"/>
      <c r="I254" s="32"/>
      <c r="J254" s="36"/>
      <c r="K254" s="36"/>
      <c r="L254" s="37"/>
      <c r="M254" s="34" t="str">
        <f aca="false">IF($D254="","",IF(OR($L254="Concluída",$L254="Cancelada"),"",IF($G254="","Sem prazo",IF($G254&lt;INT(Parâmetros!$C$4),"Atrasada",IF($G254&lt;=INT(Parâmetros!$C$4)+Parâmetros!$C$5,"Vence em breve","No prazo")))))</f>
        <v/>
      </c>
      <c r="N254" s="38" t="str">
        <f aca="false">IF($D254="","",IF($M254="Atrasada",INT(Parâmetros!$C$4)-$G254,""))</f>
        <v/>
      </c>
      <c r="O254" s="39" t="str">
        <f aca="false">IF($D254="","",IF(AND($L254="Concluída",$J254&lt;&gt;"",$K254&lt;&gt;""),$K254-$J254,""))</f>
        <v/>
      </c>
    </row>
    <row r="255" customFormat="false" ht="18" hidden="false" customHeight="true" outlineLevel="0" collapsed="false">
      <c r="A255" s="32"/>
      <c r="B255" s="33"/>
      <c r="C255" s="34" t="str">
        <f aca="false">IF($D255="","",IF($B255="","",IF($B255&gt;=8,"Alta",IF($B255&gt;=5,"Média","Baixa"))))</f>
        <v/>
      </c>
      <c r="D255" s="32"/>
      <c r="E255" s="32"/>
      <c r="F255" s="32"/>
      <c r="G255" s="35"/>
      <c r="H255" s="32"/>
      <c r="I255" s="32"/>
      <c r="J255" s="36"/>
      <c r="K255" s="36"/>
      <c r="L255" s="37"/>
      <c r="M255" s="34" t="str">
        <f aca="false">IF($D255="","",IF(OR($L255="Concluída",$L255="Cancelada"),"",IF($G255="","Sem prazo",IF($G255&lt;INT(Parâmetros!$C$4),"Atrasada",IF($G255&lt;=INT(Parâmetros!$C$4)+Parâmetros!$C$5,"Vence em breve","No prazo")))))</f>
        <v/>
      </c>
      <c r="N255" s="38" t="str">
        <f aca="false">IF($D255="","",IF($M255="Atrasada",INT(Parâmetros!$C$4)-$G255,""))</f>
        <v/>
      </c>
      <c r="O255" s="39" t="str">
        <f aca="false">IF($D255="","",IF(AND($L255="Concluída",$J255&lt;&gt;"",$K255&lt;&gt;""),$K255-$J255,""))</f>
        <v/>
      </c>
    </row>
    <row r="256" customFormat="false" ht="18" hidden="false" customHeight="true" outlineLevel="0" collapsed="false">
      <c r="A256" s="32"/>
      <c r="B256" s="33"/>
      <c r="C256" s="34" t="str">
        <f aca="false">IF($D256="","",IF($B256="","",IF($B256&gt;=8,"Alta",IF($B256&gt;=5,"Média","Baixa"))))</f>
        <v/>
      </c>
      <c r="D256" s="32"/>
      <c r="E256" s="32"/>
      <c r="F256" s="32"/>
      <c r="G256" s="35"/>
      <c r="H256" s="32"/>
      <c r="I256" s="32"/>
      <c r="J256" s="36"/>
      <c r="K256" s="36"/>
      <c r="L256" s="37"/>
      <c r="M256" s="34" t="str">
        <f aca="false">IF($D256="","",IF(OR($L256="Concluída",$L256="Cancelada"),"",IF($G256="","Sem prazo",IF($G256&lt;INT(Parâmetros!$C$4),"Atrasada",IF($G256&lt;=INT(Parâmetros!$C$4)+Parâmetros!$C$5,"Vence em breve","No prazo")))))</f>
        <v/>
      </c>
      <c r="N256" s="38" t="str">
        <f aca="false">IF($D256="","",IF($M256="Atrasada",INT(Parâmetros!$C$4)-$G256,""))</f>
        <v/>
      </c>
      <c r="O256" s="39" t="str">
        <f aca="false">IF($D256="","",IF(AND($L256="Concluída",$J256&lt;&gt;"",$K256&lt;&gt;""),$K256-$J256,""))</f>
        <v/>
      </c>
    </row>
    <row r="257" customFormat="false" ht="18" hidden="false" customHeight="true" outlineLevel="0" collapsed="false">
      <c r="A257" s="32"/>
      <c r="B257" s="33"/>
      <c r="C257" s="34" t="str">
        <f aca="false">IF($D257="","",IF($B257="","",IF($B257&gt;=8,"Alta",IF($B257&gt;=5,"Média","Baixa"))))</f>
        <v/>
      </c>
      <c r="D257" s="32"/>
      <c r="E257" s="32"/>
      <c r="F257" s="32"/>
      <c r="G257" s="35"/>
      <c r="H257" s="32"/>
      <c r="I257" s="32"/>
      <c r="J257" s="36"/>
      <c r="K257" s="36"/>
      <c r="L257" s="37"/>
      <c r="M257" s="34" t="str">
        <f aca="false">IF($D257="","",IF(OR($L257="Concluída",$L257="Cancelada"),"",IF($G257="","Sem prazo",IF($G257&lt;INT(Parâmetros!$C$4),"Atrasada",IF($G257&lt;=INT(Parâmetros!$C$4)+Parâmetros!$C$5,"Vence em breve","No prazo")))))</f>
        <v/>
      </c>
      <c r="N257" s="38" t="str">
        <f aca="false">IF($D257="","",IF($M257="Atrasada",INT(Parâmetros!$C$4)-$G257,""))</f>
        <v/>
      </c>
      <c r="O257" s="39" t="str">
        <f aca="false">IF($D257="","",IF(AND($L257="Concluída",$J257&lt;&gt;"",$K257&lt;&gt;""),$K257-$J257,""))</f>
        <v/>
      </c>
    </row>
    <row r="258" customFormat="false" ht="18" hidden="false" customHeight="true" outlineLevel="0" collapsed="false">
      <c r="A258" s="32"/>
      <c r="B258" s="33"/>
      <c r="C258" s="34" t="str">
        <f aca="false">IF($D258="","",IF($B258="","",IF($B258&gt;=8,"Alta",IF($B258&gt;=5,"Média","Baixa"))))</f>
        <v/>
      </c>
      <c r="D258" s="32"/>
      <c r="E258" s="32"/>
      <c r="F258" s="32"/>
      <c r="G258" s="35"/>
      <c r="H258" s="32"/>
      <c r="I258" s="32"/>
      <c r="J258" s="36"/>
      <c r="K258" s="36"/>
      <c r="L258" s="37"/>
      <c r="M258" s="34" t="str">
        <f aca="false">IF($D258="","",IF(OR($L258="Concluída",$L258="Cancelada"),"",IF($G258="","Sem prazo",IF($G258&lt;INT(Parâmetros!$C$4),"Atrasada",IF($G258&lt;=INT(Parâmetros!$C$4)+Parâmetros!$C$5,"Vence em breve","No prazo")))))</f>
        <v/>
      </c>
      <c r="N258" s="38" t="str">
        <f aca="false">IF($D258="","",IF($M258="Atrasada",INT(Parâmetros!$C$4)-$G258,""))</f>
        <v/>
      </c>
      <c r="O258" s="39" t="str">
        <f aca="false">IF($D258="","",IF(AND($L258="Concluída",$J258&lt;&gt;"",$K258&lt;&gt;""),$K258-$J258,""))</f>
        <v/>
      </c>
    </row>
    <row r="259" customFormat="false" ht="18" hidden="false" customHeight="true" outlineLevel="0" collapsed="false">
      <c r="A259" s="32"/>
      <c r="B259" s="33"/>
      <c r="C259" s="34" t="str">
        <f aca="false">IF($D259="","",IF($B259="","",IF($B259&gt;=8,"Alta",IF($B259&gt;=5,"Média","Baixa"))))</f>
        <v/>
      </c>
      <c r="D259" s="32"/>
      <c r="E259" s="32"/>
      <c r="F259" s="32"/>
      <c r="G259" s="35"/>
      <c r="H259" s="32"/>
      <c r="I259" s="32"/>
      <c r="J259" s="36"/>
      <c r="K259" s="36"/>
      <c r="L259" s="37"/>
      <c r="M259" s="34" t="str">
        <f aca="false">IF($D259="","",IF(OR($L259="Concluída",$L259="Cancelada"),"",IF($G259="","Sem prazo",IF($G259&lt;INT(Parâmetros!$C$4),"Atrasada",IF($G259&lt;=INT(Parâmetros!$C$4)+Parâmetros!$C$5,"Vence em breve","No prazo")))))</f>
        <v/>
      </c>
      <c r="N259" s="38" t="str">
        <f aca="false">IF($D259="","",IF($M259="Atrasada",INT(Parâmetros!$C$4)-$G259,""))</f>
        <v/>
      </c>
      <c r="O259" s="39" t="str">
        <f aca="false">IF($D259="","",IF(AND($L259="Concluída",$J259&lt;&gt;"",$K259&lt;&gt;""),$K259-$J259,""))</f>
        <v/>
      </c>
    </row>
    <row r="260" customFormat="false" ht="18" hidden="false" customHeight="true" outlineLevel="0" collapsed="false">
      <c r="A260" s="32"/>
      <c r="B260" s="33"/>
      <c r="C260" s="34" t="str">
        <f aca="false">IF($D260="","",IF($B260="","",IF($B260&gt;=8,"Alta",IF($B260&gt;=5,"Média","Baixa"))))</f>
        <v/>
      </c>
      <c r="D260" s="32"/>
      <c r="E260" s="32"/>
      <c r="F260" s="32"/>
      <c r="G260" s="35"/>
      <c r="H260" s="32"/>
      <c r="I260" s="32"/>
      <c r="J260" s="36"/>
      <c r="K260" s="36"/>
      <c r="L260" s="37"/>
      <c r="M260" s="34" t="str">
        <f aca="false">IF($D260="","",IF(OR($L260="Concluída",$L260="Cancelada"),"",IF($G260="","Sem prazo",IF($G260&lt;INT(Parâmetros!$C$4),"Atrasada",IF($G260&lt;=INT(Parâmetros!$C$4)+Parâmetros!$C$5,"Vence em breve","No prazo")))))</f>
        <v/>
      </c>
      <c r="N260" s="38" t="str">
        <f aca="false">IF($D260="","",IF($M260="Atrasada",INT(Parâmetros!$C$4)-$G260,""))</f>
        <v/>
      </c>
      <c r="O260" s="39" t="str">
        <f aca="false">IF($D260="","",IF(AND($L260="Concluída",$J260&lt;&gt;"",$K260&lt;&gt;""),$K260-$J260,""))</f>
        <v/>
      </c>
    </row>
    <row r="261" customFormat="false" ht="18" hidden="false" customHeight="true" outlineLevel="0" collapsed="false">
      <c r="A261" s="32"/>
      <c r="B261" s="33"/>
      <c r="C261" s="34" t="str">
        <f aca="false">IF($D261="","",IF($B261="","",IF($B261&gt;=8,"Alta",IF($B261&gt;=5,"Média","Baixa"))))</f>
        <v/>
      </c>
      <c r="D261" s="32"/>
      <c r="E261" s="32"/>
      <c r="F261" s="32"/>
      <c r="G261" s="35"/>
      <c r="H261" s="32"/>
      <c r="I261" s="32"/>
      <c r="J261" s="36"/>
      <c r="K261" s="36"/>
      <c r="L261" s="37"/>
      <c r="M261" s="34" t="str">
        <f aca="false">IF($D261="","",IF(OR($L261="Concluída",$L261="Cancelada"),"",IF($G261="","Sem prazo",IF($G261&lt;INT(Parâmetros!$C$4),"Atrasada",IF($G261&lt;=INT(Parâmetros!$C$4)+Parâmetros!$C$5,"Vence em breve","No prazo")))))</f>
        <v/>
      </c>
      <c r="N261" s="38" t="str">
        <f aca="false">IF($D261="","",IF($M261="Atrasada",INT(Parâmetros!$C$4)-$G261,""))</f>
        <v/>
      </c>
      <c r="O261" s="39" t="str">
        <f aca="false">IF($D261="","",IF(AND($L261="Concluída",$J261&lt;&gt;"",$K261&lt;&gt;""),$K261-$J261,""))</f>
        <v/>
      </c>
    </row>
    <row r="262" customFormat="false" ht="18" hidden="false" customHeight="true" outlineLevel="0" collapsed="false">
      <c r="A262" s="32"/>
      <c r="B262" s="33"/>
      <c r="C262" s="34" t="str">
        <f aca="false">IF($D262="","",IF($B262="","",IF($B262&gt;=8,"Alta",IF($B262&gt;=5,"Média","Baixa"))))</f>
        <v/>
      </c>
      <c r="D262" s="32"/>
      <c r="E262" s="32"/>
      <c r="F262" s="32"/>
      <c r="G262" s="35"/>
      <c r="H262" s="32"/>
      <c r="I262" s="32"/>
      <c r="J262" s="36"/>
      <c r="K262" s="36"/>
      <c r="L262" s="37"/>
      <c r="M262" s="34" t="str">
        <f aca="false">IF($D262="","",IF(OR($L262="Concluída",$L262="Cancelada"),"",IF($G262="","Sem prazo",IF($G262&lt;INT(Parâmetros!$C$4),"Atrasada",IF($G262&lt;=INT(Parâmetros!$C$4)+Parâmetros!$C$5,"Vence em breve","No prazo")))))</f>
        <v/>
      </c>
      <c r="N262" s="38" t="str">
        <f aca="false">IF($D262="","",IF($M262="Atrasada",INT(Parâmetros!$C$4)-$G262,""))</f>
        <v/>
      </c>
      <c r="O262" s="39" t="str">
        <f aca="false">IF($D262="","",IF(AND($L262="Concluída",$J262&lt;&gt;"",$K262&lt;&gt;""),$K262-$J262,""))</f>
        <v/>
      </c>
    </row>
    <row r="263" customFormat="false" ht="18" hidden="false" customHeight="true" outlineLevel="0" collapsed="false">
      <c r="A263" s="32"/>
      <c r="B263" s="33"/>
      <c r="C263" s="34" t="str">
        <f aca="false">IF($D263="","",IF($B263="","",IF($B263&gt;=8,"Alta",IF($B263&gt;=5,"Média","Baixa"))))</f>
        <v/>
      </c>
      <c r="D263" s="32"/>
      <c r="E263" s="32"/>
      <c r="F263" s="32"/>
      <c r="G263" s="35"/>
      <c r="H263" s="32"/>
      <c r="I263" s="32"/>
      <c r="J263" s="36"/>
      <c r="K263" s="36"/>
      <c r="L263" s="37"/>
      <c r="M263" s="34" t="str">
        <f aca="false">IF($D263="","",IF(OR($L263="Concluída",$L263="Cancelada"),"",IF($G263="","Sem prazo",IF($G263&lt;INT(Parâmetros!$C$4),"Atrasada",IF($G263&lt;=INT(Parâmetros!$C$4)+Parâmetros!$C$5,"Vence em breve","No prazo")))))</f>
        <v/>
      </c>
      <c r="N263" s="38" t="str">
        <f aca="false">IF($D263="","",IF($M263="Atrasada",INT(Parâmetros!$C$4)-$G263,""))</f>
        <v/>
      </c>
      <c r="O263" s="39" t="str">
        <f aca="false">IF($D263="","",IF(AND($L263="Concluída",$J263&lt;&gt;"",$K263&lt;&gt;""),$K263-$J263,""))</f>
        <v/>
      </c>
    </row>
    <row r="264" customFormat="false" ht="18" hidden="false" customHeight="true" outlineLevel="0" collapsed="false">
      <c r="A264" s="32"/>
      <c r="B264" s="33"/>
      <c r="C264" s="34" t="str">
        <f aca="false">IF($D264="","",IF($B264="","",IF($B264&gt;=8,"Alta",IF($B264&gt;=5,"Média","Baixa"))))</f>
        <v/>
      </c>
      <c r="D264" s="32"/>
      <c r="E264" s="32"/>
      <c r="F264" s="32"/>
      <c r="G264" s="35"/>
      <c r="H264" s="32"/>
      <c r="I264" s="32"/>
      <c r="J264" s="36"/>
      <c r="K264" s="36"/>
      <c r="L264" s="37"/>
      <c r="M264" s="34" t="str">
        <f aca="false">IF($D264="","",IF(OR($L264="Concluída",$L264="Cancelada"),"",IF($G264="","Sem prazo",IF($G264&lt;INT(Parâmetros!$C$4),"Atrasada",IF($G264&lt;=INT(Parâmetros!$C$4)+Parâmetros!$C$5,"Vence em breve","No prazo")))))</f>
        <v/>
      </c>
      <c r="N264" s="38" t="str">
        <f aca="false">IF($D264="","",IF($M264="Atrasada",INT(Parâmetros!$C$4)-$G264,""))</f>
        <v/>
      </c>
      <c r="O264" s="39" t="str">
        <f aca="false">IF($D264="","",IF(AND($L264="Concluída",$J264&lt;&gt;"",$K264&lt;&gt;""),$K264-$J264,""))</f>
        <v/>
      </c>
    </row>
    <row r="265" customFormat="false" ht="18" hidden="false" customHeight="true" outlineLevel="0" collapsed="false">
      <c r="A265" s="32"/>
      <c r="B265" s="33"/>
      <c r="C265" s="34" t="str">
        <f aca="false">IF($D265="","",IF($B265="","",IF($B265&gt;=8,"Alta",IF($B265&gt;=5,"Média","Baixa"))))</f>
        <v/>
      </c>
      <c r="D265" s="32"/>
      <c r="E265" s="32"/>
      <c r="F265" s="32"/>
      <c r="G265" s="35"/>
      <c r="H265" s="32"/>
      <c r="I265" s="32"/>
      <c r="J265" s="36"/>
      <c r="K265" s="36"/>
      <c r="L265" s="37"/>
      <c r="M265" s="34" t="str">
        <f aca="false">IF($D265="","",IF(OR($L265="Concluída",$L265="Cancelada"),"",IF($G265="","Sem prazo",IF($G265&lt;INT(Parâmetros!$C$4),"Atrasada",IF($G265&lt;=INT(Parâmetros!$C$4)+Parâmetros!$C$5,"Vence em breve","No prazo")))))</f>
        <v/>
      </c>
      <c r="N265" s="38" t="str">
        <f aca="false">IF($D265="","",IF($M265="Atrasada",INT(Parâmetros!$C$4)-$G265,""))</f>
        <v/>
      </c>
      <c r="O265" s="39" t="str">
        <f aca="false">IF($D265="","",IF(AND($L265="Concluída",$J265&lt;&gt;"",$K265&lt;&gt;""),$K265-$J265,""))</f>
        <v/>
      </c>
    </row>
    <row r="266" customFormat="false" ht="18" hidden="false" customHeight="true" outlineLevel="0" collapsed="false">
      <c r="A266" s="32"/>
      <c r="B266" s="33"/>
      <c r="C266" s="34" t="str">
        <f aca="false">IF($D266="","",IF($B266="","",IF($B266&gt;=8,"Alta",IF($B266&gt;=5,"Média","Baixa"))))</f>
        <v/>
      </c>
      <c r="D266" s="32"/>
      <c r="E266" s="32"/>
      <c r="F266" s="32"/>
      <c r="G266" s="35"/>
      <c r="H266" s="32"/>
      <c r="I266" s="32"/>
      <c r="J266" s="36"/>
      <c r="K266" s="36"/>
      <c r="L266" s="37"/>
      <c r="M266" s="34" t="str">
        <f aca="false">IF($D266="","",IF(OR($L266="Concluída",$L266="Cancelada"),"",IF($G266="","Sem prazo",IF($G266&lt;INT(Parâmetros!$C$4),"Atrasada",IF($G266&lt;=INT(Parâmetros!$C$4)+Parâmetros!$C$5,"Vence em breve","No prazo")))))</f>
        <v/>
      </c>
      <c r="N266" s="38" t="str">
        <f aca="false">IF($D266="","",IF($M266="Atrasada",INT(Parâmetros!$C$4)-$G266,""))</f>
        <v/>
      </c>
      <c r="O266" s="39" t="str">
        <f aca="false">IF($D266="","",IF(AND($L266="Concluída",$J266&lt;&gt;"",$K266&lt;&gt;""),$K266-$J266,""))</f>
        <v/>
      </c>
    </row>
    <row r="267" customFormat="false" ht="18" hidden="false" customHeight="true" outlineLevel="0" collapsed="false">
      <c r="A267" s="32"/>
      <c r="B267" s="33"/>
      <c r="C267" s="34" t="str">
        <f aca="false">IF($D267="","",IF($B267="","",IF($B267&gt;=8,"Alta",IF($B267&gt;=5,"Média","Baixa"))))</f>
        <v/>
      </c>
      <c r="D267" s="32"/>
      <c r="E267" s="32"/>
      <c r="F267" s="32"/>
      <c r="G267" s="35"/>
      <c r="H267" s="32"/>
      <c r="I267" s="32"/>
      <c r="J267" s="36"/>
      <c r="K267" s="36"/>
      <c r="L267" s="37"/>
      <c r="M267" s="34" t="str">
        <f aca="false">IF($D267="","",IF(OR($L267="Concluída",$L267="Cancelada"),"",IF($G267="","Sem prazo",IF($G267&lt;INT(Parâmetros!$C$4),"Atrasada",IF($G267&lt;=INT(Parâmetros!$C$4)+Parâmetros!$C$5,"Vence em breve","No prazo")))))</f>
        <v/>
      </c>
      <c r="N267" s="38" t="str">
        <f aca="false">IF($D267="","",IF($M267="Atrasada",INT(Parâmetros!$C$4)-$G267,""))</f>
        <v/>
      </c>
      <c r="O267" s="39" t="str">
        <f aca="false">IF($D267="","",IF(AND($L267="Concluída",$J267&lt;&gt;"",$K267&lt;&gt;""),$K267-$J267,""))</f>
        <v/>
      </c>
    </row>
    <row r="268" customFormat="false" ht="18" hidden="false" customHeight="true" outlineLevel="0" collapsed="false">
      <c r="A268" s="32"/>
      <c r="B268" s="33"/>
      <c r="C268" s="34" t="str">
        <f aca="false">IF($D268="","",IF($B268="","",IF($B268&gt;=8,"Alta",IF($B268&gt;=5,"Média","Baixa"))))</f>
        <v/>
      </c>
      <c r="D268" s="32"/>
      <c r="E268" s="32"/>
      <c r="F268" s="32"/>
      <c r="G268" s="35"/>
      <c r="H268" s="32"/>
      <c r="I268" s="32"/>
      <c r="J268" s="36"/>
      <c r="K268" s="36"/>
      <c r="L268" s="37"/>
      <c r="M268" s="34" t="str">
        <f aca="false">IF($D268="","",IF(OR($L268="Concluída",$L268="Cancelada"),"",IF($G268="","Sem prazo",IF($G268&lt;INT(Parâmetros!$C$4),"Atrasada",IF($G268&lt;=INT(Parâmetros!$C$4)+Parâmetros!$C$5,"Vence em breve","No prazo")))))</f>
        <v/>
      </c>
      <c r="N268" s="38" t="str">
        <f aca="false">IF($D268="","",IF($M268="Atrasada",INT(Parâmetros!$C$4)-$G268,""))</f>
        <v/>
      </c>
      <c r="O268" s="39" t="str">
        <f aca="false">IF($D268="","",IF(AND($L268="Concluída",$J268&lt;&gt;"",$K268&lt;&gt;""),$K268-$J268,""))</f>
        <v/>
      </c>
    </row>
    <row r="269" customFormat="false" ht="18" hidden="false" customHeight="true" outlineLevel="0" collapsed="false">
      <c r="A269" s="32"/>
      <c r="B269" s="33"/>
      <c r="C269" s="34" t="str">
        <f aca="false">IF($D269="","",IF($B269="","",IF($B269&gt;=8,"Alta",IF($B269&gt;=5,"Média","Baixa"))))</f>
        <v/>
      </c>
      <c r="D269" s="32"/>
      <c r="E269" s="32"/>
      <c r="F269" s="32"/>
      <c r="G269" s="35"/>
      <c r="H269" s="32"/>
      <c r="I269" s="32"/>
      <c r="J269" s="36"/>
      <c r="K269" s="36"/>
      <c r="L269" s="37"/>
      <c r="M269" s="34" t="str">
        <f aca="false">IF($D269="","",IF(OR($L269="Concluída",$L269="Cancelada"),"",IF($G269="","Sem prazo",IF($G269&lt;INT(Parâmetros!$C$4),"Atrasada",IF($G269&lt;=INT(Parâmetros!$C$4)+Parâmetros!$C$5,"Vence em breve","No prazo")))))</f>
        <v/>
      </c>
      <c r="N269" s="38" t="str">
        <f aca="false">IF($D269="","",IF($M269="Atrasada",INT(Parâmetros!$C$4)-$G269,""))</f>
        <v/>
      </c>
      <c r="O269" s="39" t="str">
        <f aca="false">IF($D269="","",IF(AND($L269="Concluída",$J269&lt;&gt;"",$K269&lt;&gt;""),$K269-$J269,""))</f>
        <v/>
      </c>
    </row>
    <row r="270" customFormat="false" ht="18" hidden="false" customHeight="true" outlineLevel="0" collapsed="false">
      <c r="A270" s="32"/>
      <c r="B270" s="33"/>
      <c r="C270" s="34" t="str">
        <f aca="false">IF($D270="","",IF($B270="","",IF($B270&gt;=8,"Alta",IF($B270&gt;=5,"Média","Baixa"))))</f>
        <v/>
      </c>
      <c r="D270" s="32"/>
      <c r="E270" s="32"/>
      <c r="F270" s="32"/>
      <c r="G270" s="35"/>
      <c r="H270" s="32"/>
      <c r="I270" s="32"/>
      <c r="J270" s="36"/>
      <c r="K270" s="36"/>
      <c r="L270" s="37"/>
      <c r="M270" s="34" t="str">
        <f aca="false">IF($D270="","",IF(OR($L270="Concluída",$L270="Cancelada"),"",IF($G270="","Sem prazo",IF($G270&lt;INT(Parâmetros!$C$4),"Atrasada",IF($G270&lt;=INT(Parâmetros!$C$4)+Parâmetros!$C$5,"Vence em breve","No prazo")))))</f>
        <v/>
      </c>
      <c r="N270" s="38" t="str">
        <f aca="false">IF($D270="","",IF($M270="Atrasada",INT(Parâmetros!$C$4)-$G270,""))</f>
        <v/>
      </c>
      <c r="O270" s="39" t="str">
        <f aca="false">IF($D270="","",IF(AND($L270="Concluída",$J270&lt;&gt;"",$K270&lt;&gt;""),$K270-$J270,""))</f>
        <v/>
      </c>
    </row>
    <row r="271" customFormat="false" ht="18" hidden="false" customHeight="true" outlineLevel="0" collapsed="false">
      <c r="A271" s="32"/>
      <c r="B271" s="33"/>
      <c r="C271" s="34" t="str">
        <f aca="false">IF($D271="","",IF($B271="","",IF($B271&gt;=8,"Alta",IF($B271&gt;=5,"Média","Baixa"))))</f>
        <v/>
      </c>
      <c r="D271" s="32"/>
      <c r="E271" s="32"/>
      <c r="F271" s="32"/>
      <c r="G271" s="35"/>
      <c r="H271" s="32"/>
      <c r="I271" s="32"/>
      <c r="J271" s="36"/>
      <c r="K271" s="36"/>
      <c r="L271" s="37"/>
      <c r="M271" s="34" t="str">
        <f aca="false">IF($D271="","",IF(OR($L271="Concluída",$L271="Cancelada"),"",IF($G271="","Sem prazo",IF($G271&lt;INT(Parâmetros!$C$4),"Atrasada",IF($G271&lt;=INT(Parâmetros!$C$4)+Parâmetros!$C$5,"Vence em breve","No prazo")))))</f>
        <v/>
      </c>
      <c r="N271" s="38" t="str">
        <f aca="false">IF($D271="","",IF($M271="Atrasada",INT(Parâmetros!$C$4)-$G271,""))</f>
        <v/>
      </c>
      <c r="O271" s="39" t="str">
        <f aca="false">IF($D271="","",IF(AND($L271="Concluída",$J271&lt;&gt;"",$K271&lt;&gt;""),$K271-$J271,""))</f>
        <v/>
      </c>
    </row>
    <row r="272" customFormat="false" ht="18" hidden="false" customHeight="true" outlineLevel="0" collapsed="false">
      <c r="A272" s="32"/>
      <c r="B272" s="33"/>
      <c r="C272" s="34" t="str">
        <f aca="false">IF($D272="","",IF($B272="","",IF($B272&gt;=8,"Alta",IF($B272&gt;=5,"Média","Baixa"))))</f>
        <v/>
      </c>
      <c r="D272" s="32"/>
      <c r="E272" s="32"/>
      <c r="F272" s="32"/>
      <c r="G272" s="35"/>
      <c r="H272" s="32"/>
      <c r="I272" s="32"/>
      <c r="J272" s="36"/>
      <c r="K272" s="36"/>
      <c r="L272" s="37"/>
      <c r="M272" s="34" t="str">
        <f aca="false">IF($D272="","",IF(OR($L272="Concluída",$L272="Cancelada"),"",IF($G272="","Sem prazo",IF($G272&lt;INT(Parâmetros!$C$4),"Atrasada",IF($G272&lt;=INT(Parâmetros!$C$4)+Parâmetros!$C$5,"Vence em breve","No prazo")))))</f>
        <v/>
      </c>
      <c r="N272" s="38" t="str">
        <f aca="false">IF($D272="","",IF($M272="Atrasada",INT(Parâmetros!$C$4)-$G272,""))</f>
        <v/>
      </c>
      <c r="O272" s="39" t="str">
        <f aca="false">IF($D272="","",IF(AND($L272="Concluída",$J272&lt;&gt;"",$K272&lt;&gt;""),$K272-$J272,""))</f>
        <v/>
      </c>
    </row>
    <row r="273" customFormat="false" ht="18" hidden="false" customHeight="true" outlineLevel="0" collapsed="false">
      <c r="A273" s="32"/>
      <c r="B273" s="33"/>
      <c r="C273" s="34" t="str">
        <f aca="false">IF($D273="","",IF($B273="","",IF($B273&gt;=8,"Alta",IF($B273&gt;=5,"Média","Baixa"))))</f>
        <v/>
      </c>
      <c r="D273" s="32"/>
      <c r="E273" s="32"/>
      <c r="F273" s="32"/>
      <c r="G273" s="35"/>
      <c r="H273" s="32"/>
      <c r="I273" s="32"/>
      <c r="J273" s="36"/>
      <c r="K273" s="36"/>
      <c r="L273" s="37"/>
      <c r="M273" s="34" t="str">
        <f aca="false">IF($D273="","",IF(OR($L273="Concluída",$L273="Cancelada"),"",IF($G273="","Sem prazo",IF($G273&lt;INT(Parâmetros!$C$4),"Atrasada",IF($G273&lt;=INT(Parâmetros!$C$4)+Parâmetros!$C$5,"Vence em breve","No prazo")))))</f>
        <v/>
      </c>
      <c r="N273" s="38" t="str">
        <f aca="false">IF($D273="","",IF($M273="Atrasada",INT(Parâmetros!$C$4)-$G273,""))</f>
        <v/>
      </c>
      <c r="O273" s="39" t="str">
        <f aca="false">IF($D273="","",IF(AND($L273="Concluída",$J273&lt;&gt;"",$K273&lt;&gt;""),$K273-$J273,""))</f>
        <v/>
      </c>
    </row>
    <row r="274" customFormat="false" ht="18" hidden="false" customHeight="true" outlineLevel="0" collapsed="false">
      <c r="A274" s="32"/>
      <c r="B274" s="33"/>
      <c r="C274" s="34" t="str">
        <f aca="false">IF($D274="","",IF($B274="","",IF($B274&gt;=8,"Alta",IF($B274&gt;=5,"Média","Baixa"))))</f>
        <v/>
      </c>
      <c r="D274" s="32"/>
      <c r="E274" s="32"/>
      <c r="F274" s="32"/>
      <c r="G274" s="35"/>
      <c r="H274" s="32"/>
      <c r="I274" s="32"/>
      <c r="J274" s="36"/>
      <c r="K274" s="36"/>
      <c r="L274" s="37"/>
      <c r="M274" s="34" t="str">
        <f aca="false">IF($D274="","",IF(OR($L274="Concluída",$L274="Cancelada"),"",IF($G274="","Sem prazo",IF($G274&lt;INT(Parâmetros!$C$4),"Atrasada",IF($G274&lt;=INT(Parâmetros!$C$4)+Parâmetros!$C$5,"Vence em breve","No prazo")))))</f>
        <v/>
      </c>
      <c r="N274" s="38" t="str">
        <f aca="false">IF($D274="","",IF($M274="Atrasada",INT(Parâmetros!$C$4)-$G274,""))</f>
        <v/>
      </c>
      <c r="O274" s="39" t="str">
        <f aca="false">IF($D274="","",IF(AND($L274="Concluída",$J274&lt;&gt;"",$K274&lt;&gt;""),$K274-$J274,""))</f>
        <v/>
      </c>
    </row>
    <row r="275" customFormat="false" ht="18" hidden="false" customHeight="true" outlineLevel="0" collapsed="false">
      <c r="A275" s="32"/>
      <c r="B275" s="33"/>
      <c r="C275" s="34" t="str">
        <f aca="false">IF($D275="","",IF($B275="","",IF($B275&gt;=8,"Alta",IF($B275&gt;=5,"Média","Baixa"))))</f>
        <v/>
      </c>
      <c r="D275" s="32"/>
      <c r="E275" s="32"/>
      <c r="F275" s="32"/>
      <c r="G275" s="35"/>
      <c r="H275" s="32"/>
      <c r="I275" s="32"/>
      <c r="J275" s="36"/>
      <c r="K275" s="36"/>
      <c r="L275" s="37"/>
      <c r="M275" s="34" t="str">
        <f aca="false">IF($D275="","",IF(OR($L275="Concluída",$L275="Cancelada"),"",IF($G275="","Sem prazo",IF($G275&lt;INT(Parâmetros!$C$4),"Atrasada",IF($G275&lt;=INT(Parâmetros!$C$4)+Parâmetros!$C$5,"Vence em breve","No prazo")))))</f>
        <v/>
      </c>
      <c r="N275" s="38" t="str">
        <f aca="false">IF($D275="","",IF($M275="Atrasada",INT(Parâmetros!$C$4)-$G275,""))</f>
        <v/>
      </c>
      <c r="O275" s="39" t="str">
        <f aca="false">IF($D275="","",IF(AND($L275="Concluída",$J275&lt;&gt;"",$K275&lt;&gt;""),$K275-$J275,""))</f>
        <v/>
      </c>
    </row>
    <row r="276" customFormat="false" ht="18" hidden="false" customHeight="true" outlineLevel="0" collapsed="false">
      <c r="A276" s="32"/>
      <c r="B276" s="33"/>
      <c r="C276" s="34" t="str">
        <f aca="false">IF($D276="","",IF($B276="","",IF($B276&gt;=8,"Alta",IF($B276&gt;=5,"Média","Baixa"))))</f>
        <v/>
      </c>
      <c r="D276" s="32"/>
      <c r="E276" s="32"/>
      <c r="F276" s="32"/>
      <c r="G276" s="35"/>
      <c r="H276" s="32"/>
      <c r="I276" s="32"/>
      <c r="J276" s="36"/>
      <c r="K276" s="36"/>
      <c r="L276" s="37"/>
      <c r="M276" s="34" t="str">
        <f aca="false">IF($D276="","",IF(OR($L276="Concluída",$L276="Cancelada"),"",IF($G276="","Sem prazo",IF($G276&lt;INT(Parâmetros!$C$4),"Atrasada",IF($G276&lt;=INT(Parâmetros!$C$4)+Parâmetros!$C$5,"Vence em breve","No prazo")))))</f>
        <v/>
      </c>
      <c r="N276" s="38" t="str">
        <f aca="false">IF($D276="","",IF($M276="Atrasada",INT(Parâmetros!$C$4)-$G276,""))</f>
        <v/>
      </c>
      <c r="O276" s="39" t="str">
        <f aca="false">IF($D276="","",IF(AND($L276="Concluída",$J276&lt;&gt;"",$K276&lt;&gt;""),$K276-$J276,""))</f>
        <v/>
      </c>
    </row>
    <row r="277" customFormat="false" ht="18" hidden="false" customHeight="true" outlineLevel="0" collapsed="false">
      <c r="A277" s="32"/>
      <c r="B277" s="33"/>
      <c r="C277" s="34" t="str">
        <f aca="false">IF($D277="","",IF($B277="","",IF($B277&gt;=8,"Alta",IF($B277&gt;=5,"Média","Baixa"))))</f>
        <v/>
      </c>
      <c r="D277" s="32"/>
      <c r="E277" s="32"/>
      <c r="F277" s="32"/>
      <c r="G277" s="35"/>
      <c r="H277" s="32"/>
      <c r="I277" s="32"/>
      <c r="J277" s="36"/>
      <c r="K277" s="36"/>
      <c r="L277" s="37"/>
      <c r="M277" s="34" t="str">
        <f aca="false">IF($D277="","",IF(OR($L277="Concluída",$L277="Cancelada"),"",IF($G277="","Sem prazo",IF($G277&lt;INT(Parâmetros!$C$4),"Atrasada",IF($G277&lt;=INT(Parâmetros!$C$4)+Parâmetros!$C$5,"Vence em breve","No prazo")))))</f>
        <v/>
      </c>
      <c r="N277" s="38" t="str">
        <f aca="false">IF($D277="","",IF($M277="Atrasada",INT(Parâmetros!$C$4)-$G277,""))</f>
        <v/>
      </c>
      <c r="O277" s="39" t="str">
        <f aca="false">IF($D277="","",IF(AND($L277="Concluída",$J277&lt;&gt;"",$K277&lt;&gt;""),$K277-$J277,""))</f>
        <v/>
      </c>
    </row>
    <row r="278" customFormat="false" ht="18" hidden="false" customHeight="true" outlineLevel="0" collapsed="false">
      <c r="A278" s="32"/>
      <c r="B278" s="33"/>
      <c r="C278" s="34" t="str">
        <f aca="false">IF($D278="","",IF($B278="","",IF($B278&gt;=8,"Alta",IF($B278&gt;=5,"Média","Baixa"))))</f>
        <v/>
      </c>
      <c r="D278" s="32"/>
      <c r="E278" s="32"/>
      <c r="F278" s="32"/>
      <c r="G278" s="35"/>
      <c r="H278" s="32"/>
      <c r="I278" s="32"/>
      <c r="J278" s="36"/>
      <c r="K278" s="36"/>
      <c r="L278" s="37"/>
      <c r="M278" s="34" t="str">
        <f aca="false">IF($D278="","",IF(OR($L278="Concluída",$L278="Cancelada"),"",IF($G278="","Sem prazo",IF($G278&lt;INT(Parâmetros!$C$4),"Atrasada",IF($G278&lt;=INT(Parâmetros!$C$4)+Parâmetros!$C$5,"Vence em breve","No prazo")))))</f>
        <v/>
      </c>
      <c r="N278" s="38" t="str">
        <f aca="false">IF($D278="","",IF($M278="Atrasada",INT(Parâmetros!$C$4)-$G278,""))</f>
        <v/>
      </c>
      <c r="O278" s="39" t="str">
        <f aca="false">IF($D278="","",IF(AND($L278="Concluída",$J278&lt;&gt;"",$K278&lt;&gt;""),$K278-$J278,""))</f>
        <v/>
      </c>
    </row>
    <row r="279" customFormat="false" ht="18" hidden="false" customHeight="true" outlineLevel="0" collapsed="false">
      <c r="A279" s="32"/>
      <c r="B279" s="33"/>
      <c r="C279" s="34" t="str">
        <f aca="false">IF($D279="","",IF($B279="","",IF($B279&gt;=8,"Alta",IF($B279&gt;=5,"Média","Baixa"))))</f>
        <v/>
      </c>
      <c r="D279" s="32"/>
      <c r="E279" s="32"/>
      <c r="F279" s="32"/>
      <c r="G279" s="35"/>
      <c r="H279" s="32"/>
      <c r="I279" s="32"/>
      <c r="J279" s="36"/>
      <c r="K279" s="36"/>
      <c r="L279" s="37"/>
      <c r="M279" s="34" t="str">
        <f aca="false">IF($D279="","",IF(OR($L279="Concluída",$L279="Cancelada"),"",IF($G279="","Sem prazo",IF($G279&lt;INT(Parâmetros!$C$4),"Atrasada",IF($G279&lt;=INT(Parâmetros!$C$4)+Parâmetros!$C$5,"Vence em breve","No prazo")))))</f>
        <v/>
      </c>
      <c r="N279" s="38" t="str">
        <f aca="false">IF($D279="","",IF($M279="Atrasada",INT(Parâmetros!$C$4)-$G279,""))</f>
        <v/>
      </c>
      <c r="O279" s="39" t="str">
        <f aca="false">IF($D279="","",IF(AND($L279="Concluída",$J279&lt;&gt;"",$K279&lt;&gt;""),$K279-$J279,""))</f>
        <v/>
      </c>
    </row>
    <row r="280" customFormat="false" ht="18" hidden="false" customHeight="true" outlineLevel="0" collapsed="false">
      <c r="A280" s="32"/>
      <c r="B280" s="33"/>
      <c r="C280" s="34" t="str">
        <f aca="false">IF($D280="","",IF($B280="","",IF($B280&gt;=8,"Alta",IF($B280&gt;=5,"Média","Baixa"))))</f>
        <v/>
      </c>
      <c r="D280" s="32"/>
      <c r="E280" s="32"/>
      <c r="F280" s="32"/>
      <c r="G280" s="35"/>
      <c r="H280" s="32"/>
      <c r="I280" s="32"/>
      <c r="J280" s="36"/>
      <c r="K280" s="36"/>
      <c r="L280" s="37"/>
      <c r="M280" s="34" t="str">
        <f aca="false">IF($D280="","",IF(OR($L280="Concluída",$L280="Cancelada"),"",IF($G280="","Sem prazo",IF($G280&lt;INT(Parâmetros!$C$4),"Atrasada",IF($G280&lt;=INT(Parâmetros!$C$4)+Parâmetros!$C$5,"Vence em breve","No prazo")))))</f>
        <v/>
      </c>
      <c r="N280" s="38" t="str">
        <f aca="false">IF($D280="","",IF($M280="Atrasada",INT(Parâmetros!$C$4)-$G280,""))</f>
        <v/>
      </c>
      <c r="O280" s="39" t="str">
        <f aca="false">IF($D280="","",IF(AND($L280="Concluída",$J280&lt;&gt;"",$K280&lt;&gt;""),$K280-$J280,""))</f>
        <v/>
      </c>
    </row>
    <row r="281" customFormat="false" ht="18" hidden="false" customHeight="true" outlineLevel="0" collapsed="false">
      <c r="A281" s="32"/>
      <c r="B281" s="33"/>
      <c r="C281" s="34" t="str">
        <f aca="false">IF($D281="","",IF($B281="","",IF($B281&gt;=8,"Alta",IF($B281&gt;=5,"Média","Baixa"))))</f>
        <v/>
      </c>
      <c r="D281" s="32"/>
      <c r="E281" s="32"/>
      <c r="F281" s="32"/>
      <c r="G281" s="35"/>
      <c r="H281" s="32"/>
      <c r="I281" s="32"/>
      <c r="J281" s="36"/>
      <c r="K281" s="36"/>
      <c r="L281" s="37"/>
      <c r="M281" s="34" t="str">
        <f aca="false">IF($D281="","",IF(OR($L281="Concluída",$L281="Cancelada"),"",IF($G281="","Sem prazo",IF($G281&lt;INT(Parâmetros!$C$4),"Atrasada",IF($G281&lt;=INT(Parâmetros!$C$4)+Parâmetros!$C$5,"Vence em breve","No prazo")))))</f>
        <v/>
      </c>
      <c r="N281" s="38" t="str">
        <f aca="false">IF($D281="","",IF($M281="Atrasada",INT(Parâmetros!$C$4)-$G281,""))</f>
        <v/>
      </c>
      <c r="O281" s="39" t="str">
        <f aca="false">IF($D281="","",IF(AND($L281="Concluída",$J281&lt;&gt;"",$K281&lt;&gt;""),$K281-$J281,""))</f>
        <v/>
      </c>
    </row>
    <row r="282" customFormat="false" ht="18" hidden="false" customHeight="true" outlineLevel="0" collapsed="false">
      <c r="A282" s="32"/>
      <c r="B282" s="33"/>
      <c r="C282" s="34" t="str">
        <f aca="false">IF($D282="","",IF($B282="","",IF($B282&gt;=8,"Alta",IF($B282&gt;=5,"Média","Baixa"))))</f>
        <v/>
      </c>
      <c r="D282" s="32"/>
      <c r="E282" s="32"/>
      <c r="F282" s="32"/>
      <c r="G282" s="35"/>
      <c r="H282" s="32"/>
      <c r="I282" s="32"/>
      <c r="J282" s="36"/>
      <c r="K282" s="36"/>
      <c r="L282" s="37"/>
      <c r="M282" s="34" t="str">
        <f aca="false">IF($D282="","",IF(OR($L282="Concluída",$L282="Cancelada"),"",IF($G282="","Sem prazo",IF($G282&lt;INT(Parâmetros!$C$4),"Atrasada",IF($G282&lt;=INT(Parâmetros!$C$4)+Parâmetros!$C$5,"Vence em breve","No prazo")))))</f>
        <v/>
      </c>
      <c r="N282" s="38" t="str">
        <f aca="false">IF($D282="","",IF($M282="Atrasada",INT(Parâmetros!$C$4)-$G282,""))</f>
        <v/>
      </c>
      <c r="O282" s="39" t="str">
        <f aca="false">IF($D282="","",IF(AND($L282="Concluída",$J282&lt;&gt;"",$K282&lt;&gt;""),$K282-$J282,""))</f>
        <v/>
      </c>
    </row>
    <row r="283" customFormat="false" ht="18" hidden="false" customHeight="true" outlineLevel="0" collapsed="false">
      <c r="A283" s="32"/>
      <c r="B283" s="33"/>
      <c r="C283" s="34" t="str">
        <f aca="false">IF($D283="","",IF($B283="","",IF($B283&gt;=8,"Alta",IF($B283&gt;=5,"Média","Baixa"))))</f>
        <v/>
      </c>
      <c r="D283" s="32"/>
      <c r="E283" s="32"/>
      <c r="F283" s="32"/>
      <c r="G283" s="35"/>
      <c r="H283" s="32"/>
      <c r="I283" s="32"/>
      <c r="J283" s="36"/>
      <c r="K283" s="36"/>
      <c r="L283" s="37"/>
      <c r="M283" s="34" t="str">
        <f aca="false">IF($D283="","",IF(OR($L283="Concluída",$L283="Cancelada"),"",IF($G283="","Sem prazo",IF($G283&lt;INT(Parâmetros!$C$4),"Atrasada",IF($G283&lt;=INT(Parâmetros!$C$4)+Parâmetros!$C$5,"Vence em breve","No prazo")))))</f>
        <v/>
      </c>
      <c r="N283" s="38" t="str">
        <f aca="false">IF($D283="","",IF($M283="Atrasada",INT(Parâmetros!$C$4)-$G283,""))</f>
        <v/>
      </c>
      <c r="O283" s="39" t="str">
        <f aca="false">IF($D283="","",IF(AND($L283="Concluída",$J283&lt;&gt;"",$K283&lt;&gt;""),$K283-$J283,""))</f>
        <v/>
      </c>
    </row>
    <row r="284" customFormat="false" ht="18" hidden="false" customHeight="true" outlineLevel="0" collapsed="false">
      <c r="A284" s="32"/>
      <c r="B284" s="33"/>
      <c r="C284" s="34" t="str">
        <f aca="false">IF($D284="","",IF($B284="","",IF($B284&gt;=8,"Alta",IF($B284&gt;=5,"Média","Baixa"))))</f>
        <v/>
      </c>
      <c r="D284" s="32"/>
      <c r="E284" s="32"/>
      <c r="F284" s="32"/>
      <c r="G284" s="35"/>
      <c r="H284" s="32"/>
      <c r="I284" s="32"/>
      <c r="J284" s="36"/>
      <c r="K284" s="36"/>
      <c r="L284" s="37"/>
      <c r="M284" s="34" t="str">
        <f aca="false">IF($D284="","",IF(OR($L284="Concluída",$L284="Cancelada"),"",IF($G284="","Sem prazo",IF($G284&lt;INT(Parâmetros!$C$4),"Atrasada",IF($G284&lt;=INT(Parâmetros!$C$4)+Parâmetros!$C$5,"Vence em breve","No prazo")))))</f>
        <v/>
      </c>
      <c r="N284" s="38" t="str">
        <f aca="false">IF($D284="","",IF($M284="Atrasada",INT(Parâmetros!$C$4)-$G284,""))</f>
        <v/>
      </c>
      <c r="O284" s="39" t="str">
        <f aca="false">IF($D284="","",IF(AND($L284="Concluída",$J284&lt;&gt;"",$K284&lt;&gt;""),$K284-$J284,""))</f>
        <v/>
      </c>
    </row>
    <row r="285" customFormat="false" ht="18" hidden="false" customHeight="true" outlineLevel="0" collapsed="false">
      <c r="A285" s="32"/>
      <c r="B285" s="33"/>
      <c r="C285" s="34" t="str">
        <f aca="false">IF($D285="","",IF($B285="","",IF($B285&gt;=8,"Alta",IF($B285&gt;=5,"Média","Baixa"))))</f>
        <v/>
      </c>
      <c r="D285" s="32"/>
      <c r="E285" s="32"/>
      <c r="F285" s="32"/>
      <c r="G285" s="35"/>
      <c r="H285" s="32"/>
      <c r="I285" s="32"/>
      <c r="J285" s="36"/>
      <c r="K285" s="36"/>
      <c r="L285" s="37"/>
      <c r="M285" s="34" t="str">
        <f aca="false">IF($D285="","",IF(OR($L285="Concluída",$L285="Cancelada"),"",IF($G285="","Sem prazo",IF($G285&lt;INT(Parâmetros!$C$4),"Atrasada",IF($G285&lt;=INT(Parâmetros!$C$4)+Parâmetros!$C$5,"Vence em breve","No prazo")))))</f>
        <v/>
      </c>
      <c r="N285" s="38" t="str">
        <f aca="false">IF($D285="","",IF($M285="Atrasada",INT(Parâmetros!$C$4)-$G285,""))</f>
        <v/>
      </c>
      <c r="O285" s="39" t="str">
        <f aca="false">IF($D285="","",IF(AND($L285="Concluída",$J285&lt;&gt;"",$K285&lt;&gt;""),$K285-$J285,""))</f>
        <v/>
      </c>
    </row>
    <row r="286" customFormat="false" ht="18" hidden="false" customHeight="true" outlineLevel="0" collapsed="false">
      <c r="A286" s="32"/>
      <c r="B286" s="33"/>
      <c r="C286" s="34" t="str">
        <f aca="false">IF($D286="","",IF($B286="","",IF($B286&gt;=8,"Alta",IF($B286&gt;=5,"Média","Baixa"))))</f>
        <v/>
      </c>
      <c r="D286" s="32"/>
      <c r="E286" s="32"/>
      <c r="F286" s="32"/>
      <c r="G286" s="35"/>
      <c r="H286" s="32"/>
      <c r="I286" s="32"/>
      <c r="J286" s="36"/>
      <c r="K286" s="36"/>
      <c r="L286" s="37"/>
      <c r="M286" s="34" t="str">
        <f aca="false">IF($D286="","",IF(OR($L286="Concluída",$L286="Cancelada"),"",IF($G286="","Sem prazo",IF($G286&lt;INT(Parâmetros!$C$4),"Atrasada",IF($G286&lt;=INT(Parâmetros!$C$4)+Parâmetros!$C$5,"Vence em breve","No prazo")))))</f>
        <v/>
      </c>
      <c r="N286" s="38" t="str">
        <f aca="false">IF($D286="","",IF($M286="Atrasada",INT(Parâmetros!$C$4)-$G286,""))</f>
        <v/>
      </c>
      <c r="O286" s="39" t="str">
        <f aca="false">IF($D286="","",IF(AND($L286="Concluída",$J286&lt;&gt;"",$K286&lt;&gt;""),$K286-$J286,""))</f>
        <v/>
      </c>
    </row>
    <row r="287" customFormat="false" ht="18" hidden="false" customHeight="true" outlineLevel="0" collapsed="false">
      <c r="A287" s="32"/>
      <c r="B287" s="33"/>
      <c r="C287" s="34" t="str">
        <f aca="false">IF($D287="","",IF($B287="","",IF($B287&gt;=8,"Alta",IF($B287&gt;=5,"Média","Baixa"))))</f>
        <v/>
      </c>
      <c r="D287" s="32"/>
      <c r="E287" s="32"/>
      <c r="F287" s="32"/>
      <c r="G287" s="35"/>
      <c r="H287" s="32"/>
      <c r="I287" s="32"/>
      <c r="J287" s="36"/>
      <c r="K287" s="36"/>
      <c r="L287" s="37"/>
      <c r="M287" s="34" t="str">
        <f aca="false">IF($D287="","",IF(OR($L287="Concluída",$L287="Cancelada"),"",IF($G287="","Sem prazo",IF($G287&lt;INT(Parâmetros!$C$4),"Atrasada",IF($G287&lt;=INT(Parâmetros!$C$4)+Parâmetros!$C$5,"Vence em breve","No prazo")))))</f>
        <v/>
      </c>
      <c r="N287" s="38" t="str">
        <f aca="false">IF($D287="","",IF($M287="Atrasada",INT(Parâmetros!$C$4)-$G287,""))</f>
        <v/>
      </c>
      <c r="O287" s="39" t="str">
        <f aca="false">IF($D287="","",IF(AND($L287="Concluída",$J287&lt;&gt;"",$K287&lt;&gt;""),$K287-$J287,""))</f>
        <v/>
      </c>
    </row>
    <row r="288" customFormat="false" ht="18" hidden="false" customHeight="true" outlineLevel="0" collapsed="false">
      <c r="A288" s="32"/>
      <c r="B288" s="33"/>
      <c r="C288" s="34" t="str">
        <f aca="false">IF($D288="","",IF($B288="","",IF($B288&gt;=8,"Alta",IF($B288&gt;=5,"Média","Baixa"))))</f>
        <v/>
      </c>
      <c r="D288" s="32"/>
      <c r="E288" s="32"/>
      <c r="F288" s="32"/>
      <c r="G288" s="35"/>
      <c r="H288" s="32"/>
      <c r="I288" s="32"/>
      <c r="J288" s="36"/>
      <c r="K288" s="36"/>
      <c r="L288" s="37"/>
      <c r="M288" s="34" t="str">
        <f aca="false">IF($D288="","",IF(OR($L288="Concluída",$L288="Cancelada"),"",IF($G288="","Sem prazo",IF($G288&lt;INT(Parâmetros!$C$4),"Atrasada",IF($G288&lt;=INT(Parâmetros!$C$4)+Parâmetros!$C$5,"Vence em breve","No prazo")))))</f>
        <v/>
      </c>
      <c r="N288" s="38" t="str">
        <f aca="false">IF($D288="","",IF($M288="Atrasada",INT(Parâmetros!$C$4)-$G288,""))</f>
        <v/>
      </c>
      <c r="O288" s="39" t="str">
        <f aca="false">IF($D288="","",IF(AND($L288="Concluída",$J288&lt;&gt;"",$K288&lt;&gt;""),$K288-$J288,""))</f>
        <v/>
      </c>
    </row>
    <row r="289" customFormat="false" ht="18" hidden="false" customHeight="true" outlineLevel="0" collapsed="false">
      <c r="A289" s="32"/>
      <c r="B289" s="33"/>
      <c r="C289" s="34" t="str">
        <f aca="false">IF($D289="","",IF($B289="","",IF($B289&gt;=8,"Alta",IF($B289&gt;=5,"Média","Baixa"))))</f>
        <v/>
      </c>
      <c r="D289" s="32"/>
      <c r="E289" s="32"/>
      <c r="F289" s="32"/>
      <c r="G289" s="35"/>
      <c r="H289" s="32"/>
      <c r="I289" s="32"/>
      <c r="J289" s="36"/>
      <c r="K289" s="36"/>
      <c r="L289" s="37"/>
      <c r="M289" s="34" t="str">
        <f aca="false">IF($D289="","",IF(OR($L289="Concluída",$L289="Cancelada"),"",IF($G289="","Sem prazo",IF($G289&lt;INT(Parâmetros!$C$4),"Atrasada",IF($G289&lt;=INT(Parâmetros!$C$4)+Parâmetros!$C$5,"Vence em breve","No prazo")))))</f>
        <v/>
      </c>
      <c r="N289" s="38" t="str">
        <f aca="false">IF($D289="","",IF($M289="Atrasada",INT(Parâmetros!$C$4)-$G289,""))</f>
        <v/>
      </c>
      <c r="O289" s="39" t="str">
        <f aca="false">IF($D289="","",IF(AND($L289="Concluída",$J289&lt;&gt;"",$K289&lt;&gt;""),$K289-$J289,""))</f>
        <v/>
      </c>
    </row>
    <row r="290" customFormat="false" ht="18" hidden="false" customHeight="true" outlineLevel="0" collapsed="false">
      <c r="A290" s="32"/>
      <c r="B290" s="33"/>
      <c r="C290" s="34" t="str">
        <f aca="false">IF($D290="","",IF($B290="","",IF($B290&gt;=8,"Alta",IF($B290&gt;=5,"Média","Baixa"))))</f>
        <v/>
      </c>
      <c r="D290" s="32"/>
      <c r="E290" s="32"/>
      <c r="F290" s="32"/>
      <c r="G290" s="35"/>
      <c r="H290" s="32"/>
      <c r="I290" s="32"/>
      <c r="J290" s="36"/>
      <c r="K290" s="36"/>
      <c r="L290" s="37"/>
      <c r="M290" s="34" t="str">
        <f aca="false">IF($D290="","",IF(OR($L290="Concluída",$L290="Cancelada"),"",IF($G290="","Sem prazo",IF($G290&lt;INT(Parâmetros!$C$4),"Atrasada",IF($G290&lt;=INT(Parâmetros!$C$4)+Parâmetros!$C$5,"Vence em breve","No prazo")))))</f>
        <v/>
      </c>
      <c r="N290" s="38" t="str">
        <f aca="false">IF($D290="","",IF($M290="Atrasada",INT(Parâmetros!$C$4)-$G290,""))</f>
        <v/>
      </c>
      <c r="O290" s="39" t="str">
        <f aca="false">IF($D290="","",IF(AND($L290="Concluída",$J290&lt;&gt;"",$K290&lt;&gt;""),$K290-$J290,""))</f>
        <v/>
      </c>
    </row>
    <row r="291" customFormat="false" ht="18" hidden="false" customHeight="true" outlineLevel="0" collapsed="false">
      <c r="A291" s="32"/>
      <c r="B291" s="33"/>
      <c r="C291" s="34" t="str">
        <f aca="false">IF($D291="","",IF($B291="","",IF($B291&gt;=8,"Alta",IF($B291&gt;=5,"Média","Baixa"))))</f>
        <v/>
      </c>
      <c r="D291" s="32"/>
      <c r="E291" s="32"/>
      <c r="F291" s="32"/>
      <c r="G291" s="35"/>
      <c r="H291" s="32"/>
      <c r="I291" s="32"/>
      <c r="J291" s="36"/>
      <c r="K291" s="36"/>
      <c r="L291" s="37"/>
      <c r="M291" s="34" t="str">
        <f aca="false">IF($D291="","",IF(OR($L291="Concluída",$L291="Cancelada"),"",IF($G291="","Sem prazo",IF($G291&lt;INT(Parâmetros!$C$4),"Atrasada",IF($G291&lt;=INT(Parâmetros!$C$4)+Parâmetros!$C$5,"Vence em breve","No prazo")))))</f>
        <v/>
      </c>
      <c r="N291" s="38" t="str">
        <f aca="false">IF($D291="","",IF($M291="Atrasada",INT(Parâmetros!$C$4)-$G291,""))</f>
        <v/>
      </c>
      <c r="O291" s="39" t="str">
        <f aca="false">IF($D291="","",IF(AND($L291="Concluída",$J291&lt;&gt;"",$K291&lt;&gt;""),$K291-$J291,""))</f>
        <v/>
      </c>
    </row>
    <row r="292" customFormat="false" ht="18" hidden="false" customHeight="true" outlineLevel="0" collapsed="false">
      <c r="A292" s="32"/>
      <c r="B292" s="33"/>
      <c r="C292" s="34" t="str">
        <f aca="false">IF($D292="","",IF($B292="","",IF($B292&gt;=8,"Alta",IF($B292&gt;=5,"Média","Baixa"))))</f>
        <v/>
      </c>
      <c r="D292" s="32"/>
      <c r="E292" s="32"/>
      <c r="F292" s="32"/>
      <c r="G292" s="35"/>
      <c r="H292" s="32"/>
      <c r="I292" s="32"/>
      <c r="J292" s="36"/>
      <c r="K292" s="36"/>
      <c r="L292" s="37"/>
      <c r="M292" s="34" t="str">
        <f aca="false">IF($D292="","",IF(OR($L292="Concluída",$L292="Cancelada"),"",IF($G292="","Sem prazo",IF($G292&lt;INT(Parâmetros!$C$4),"Atrasada",IF($G292&lt;=INT(Parâmetros!$C$4)+Parâmetros!$C$5,"Vence em breve","No prazo")))))</f>
        <v/>
      </c>
      <c r="N292" s="38" t="str">
        <f aca="false">IF($D292="","",IF($M292="Atrasada",INT(Parâmetros!$C$4)-$G292,""))</f>
        <v/>
      </c>
      <c r="O292" s="39" t="str">
        <f aca="false">IF($D292="","",IF(AND($L292="Concluída",$J292&lt;&gt;"",$K292&lt;&gt;""),$K292-$J292,""))</f>
        <v/>
      </c>
    </row>
    <row r="293" customFormat="false" ht="18" hidden="false" customHeight="true" outlineLevel="0" collapsed="false">
      <c r="A293" s="32"/>
      <c r="B293" s="33"/>
      <c r="C293" s="34" t="str">
        <f aca="false">IF($D293="","",IF($B293="","",IF($B293&gt;=8,"Alta",IF($B293&gt;=5,"Média","Baixa"))))</f>
        <v/>
      </c>
      <c r="D293" s="32"/>
      <c r="E293" s="32"/>
      <c r="F293" s="32"/>
      <c r="G293" s="35"/>
      <c r="H293" s="32"/>
      <c r="I293" s="32"/>
      <c r="J293" s="36"/>
      <c r="K293" s="36"/>
      <c r="L293" s="37"/>
      <c r="M293" s="34" t="str">
        <f aca="false">IF($D293="","",IF(OR($L293="Concluída",$L293="Cancelada"),"",IF($G293="","Sem prazo",IF($G293&lt;INT(Parâmetros!$C$4),"Atrasada",IF($G293&lt;=INT(Parâmetros!$C$4)+Parâmetros!$C$5,"Vence em breve","No prazo")))))</f>
        <v/>
      </c>
      <c r="N293" s="38" t="str">
        <f aca="false">IF($D293="","",IF($M293="Atrasada",INT(Parâmetros!$C$4)-$G293,""))</f>
        <v/>
      </c>
      <c r="O293" s="39" t="str">
        <f aca="false">IF($D293="","",IF(AND($L293="Concluída",$J293&lt;&gt;"",$K293&lt;&gt;""),$K293-$J293,""))</f>
        <v/>
      </c>
    </row>
    <row r="294" customFormat="false" ht="18" hidden="false" customHeight="true" outlineLevel="0" collapsed="false">
      <c r="A294" s="32"/>
      <c r="B294" s="33"/>
      <c r="C294" s="34" t="str">
        <f aca="false">IF($D294="","",IF($B294="","",IF($B294&gt;=8,"Alta",IF($B294&gt;=5,"Média","Baixa"))))</f>
        <v/>
      </c>
      <c r="D294" s="32"/>
      <c r="E294" s="32"/>
      <c r="F294" s="32"/>
      <c r="G294" s="35"/>
      <c r="H294" s="32"/>
      <c r="I294" s="32"/>
      <c r="J294" s="36"/>
      <c r="K294" s="36"/>
      <c r="L294" s="37"/>
      <c r="M294" s="34" t="str">
        <f aca="false">IF($D294="","",IF(OR($L294="Concluída",$L294="Cancelada"),"",IF($G294="","Sem prazo",IF($G294&lt;INT(Parâmetros!$C$4),"Atrasada",IF($G294&lt;=INT(Parâmetros!$C$4)+Parâmetros!$C$5,"Vence em breve","No prazo")))))</f>
        <v/>
      </c>
      <c r="N294" s="38" t="str">
        <f aca="false">IF($D294="","",IF($M294="Atrasada",INT(Parâmetros!$C$4)-$G294,""))</f>
        <v/>
      </c>
      <c r="O294" s="39" t="str">
        <f aca="false">IF($D294="","",IF(AND($L294="Concluída",$J294&lt;&gt;"",$K294&lt;&gt;""),$K294-$J294,""))</f>
        <v/>
      </c>
    </row>
    <row r="295" customFormat="false" ht="18" hidden="false" customHeight="true" outlineLevel="0" collapsed="false">
      <c r="A295" s="32"/>
      <c r="B295" s="33"/>
      <c r="C295" s="34" t="str">
        <f aca="false">IF($D295="","",IF($B295="","",IF($B295&gt;=8,"Alta",IF($B295&gt;=5,"Média","Baixa"))))</f>
        <v/>
      </c>
      <c r="D295" s="32"/>
      <c r="E295" s="32"/>
      <c r="F295" s="32"/>
      <c r="G295" s="35"/>
      <c r="H295" s="32"/>
      <c r="I295" s="32"/>
      <c r="J295" s="36"/>
      <c r="K295" s="36"/>
      <c r="L295" s="37"/>
      <c r="M295" s="34" t="str">
        <f aca="false">IF($D295="","",IF(OR($L295="Concluída",$L295="Cancelada"),"",IF($G295="","Sem prazo",IF($G295&lt;INT(Parâmetros!$C$4),"Atrasada",IF($G295&lt;=INT(Parâmetros!$C$4)+Parâmetros!$C$5,"Vence em breve","No prazo")))))</f>
        <v/>
      </c>
      <c r="N295" s="38" t="str">
        <f aca="false">IF($D295="","",IF($M295="Atrasada",INT(Parâmetros!$C$4)-$G295,""))</f>
        <v/>
      </c>
      <c r="O295" s="39" t="str">
        <f aca="false">IF($D295="","",IF(AND($L295="Concluída",$J295&lt;&gt;"",$K295&lt;&gt;""),$K295-$J295,""))</f>
        <v/>
      </c>
    </row>
    <row r="296" customFormat="false" ht="18" hidden="false" customHeight="true" outlineLevel="0" collapsed="false">
      <c r="A296" s="32"/>
      <c r="B296" s="33"/>
      <c r="C296" s="34" t="str">
        <f aca="false">IF($D296="","",IF($B296="","",IF($B296&gt;=8,"Alta",IF($B296&gt;=5,"Média","Baixa"))))</f>
        <v/>
      </c>
      <c r="D296" s="32"/>
      <c r="E296" s="32"/>
      <c r="F296" s="32"/>
      <c r="G296" s="35"/>
      <c r="H296" s="32"/>
      <c r="I296" s="32"/>
      <c r="J296" s="36"/>
      <c r="K296" s="36"/>
      <c r="L296" s="37"/>
      <c r="M296" s="34" t="str">
        <f aca="false">IF($D296="","",IF(OR($L296="Concluída",$L296="Cancelada"),"",IF($G296="","Sem prazo",IF($G296&lt;INT(Parâmetros!$C$4),"Atrasada",IF($G296&lt;=INT(Parâmetros!$C$4)+Parâmetros!$C$5,"Vence em breve","No prazo")))))</f>
        <v/>
      </c>
      <c r="N296" s="38" t="str">
        <f aca="false">IF($D296="","",IF($M296="Atrasada",INT(Parâmetros!$C$4)-$G296,""))</f>
        <v/>
      </c>
      <c r="O296" s="39" t="str">
        <f aca="false">IF($D296="","",IF(AND($L296="Concluída",$J296&lt;&gt;"",$K296&lt;&gt;""),$K296-$J296,""))</f>
        <v/>
      </c>
    </row>
    <row r="297" customFormat="false" ht="18" hidden="false" customHeight="true" outlineLevel="0" collapsed="false">
      <c r="A297" s="32"/>
      <c r="B297" s="33"/>
      <c r="C297" s="34" t="str">
        <f aca="false">IF($D297="","",IF($B297="","",IF($B297&gt;=8,"Alta",IF($B297&gt;=5,"Média","Baixa"))))</f>
        <v/>
      </c>
      <c r="D297" s="32"/>
      <c r="E297" s="32"/>
      <c r="F297" s="32"/>
      <c r="G297" s="35"/>
      <c r="H297" s="32"/>
      <c r="I297" s="32"/>
      <c r="J297" s="36"/>
      <c r="K297" s="36"/>
      <c r="L297" s="37"/>
      <c r="M297" s="34" t="str">
        <f aca="false">IF($D297="","",IF(OR($L297="Concluída",$L297="Cancelada"),"",IF($G297="","Sem prazo",IF($G297&lt;INT(Parâmetros!$C$4),"Atrasada",IF($G297&lt;=INT(Parâmetros!$C$4)+Parâmetros!$C$5,"Vence em breve","No prazo")))))</f>
        <v/>
      </c>
      <c r="N297" s="38" t="str">
        <f aca="false">IF($D297="","",IF($M297="Atrasada",INT(Parâmetros!$C$4)-$G297,""))</f>
        <v/>
      </c>
      <c r="O297" s="39" t="str">
        <f aca="false">IF($D297="","",IF(AND($L297="Concluída",$J297&lt;&gt;"",$K297&lt;&gt;""),$K297-$J297,""))</f>
        <v/>
      </c>
    </row>
    <row r="298" customFormat="false" ht="18" hidden="false" customHeight="true" outlineLevel="0" collapsed="false">
      <c r="A298" s="32"/>
      <c r="B298" s="33"/>
      <c r="C298" s="34" t="str">
        <f aca="false">IF($D298="","",IF($B298="","",IF($B298&gt;=8,"Alta",IF($B298&gt;=5,"Média","Baixa"))))</f>
        <v/>
      </c>
      <c r="D298" s="32"/>
      <c r="E298" s="32"/>
      <c r="F298" s="32"/>
      <c r="G298" s="35"/>
      <c r="H298" s="32"/>
      <c r="I298" s="32"/>
      <c r="J298" s="36"/>
      <c r="K298" s="36"/>
      <c r="L298" s="37"/>
      <c r="M298" s="34" t="str">
        <f aca="false">IF($D298="","",IF(OR($L298="Concluída",$L298="Cancelada"),"",IF($G298="","Sem prazo",IF($G298&lt;INT(Parâmetros!$C$4),"Atrasada",IF($G298&lt;=INT(Parâmetros!$C$4)+Parâmetros!$C$5,"Vence em breve","No prazo")))))</f>
        <v/>
      </c>
      <c r="N298" s="38" t="str">
        <f aca="false">IF($D298="","",IF($M298="Atrasada",INT(Parâmetros!$C$4)-$G298,""))</f>
        <v/>
      </c>
      <c r="O298" s="39" t="str">
        <f aca="false">IF($D298="","",IF(AND($L298="Concluída",$J298&lt;&gt;"",$K298&lt;&gt;""),$K298-$J298,""))</f>
        <v/>
      </c>
    </row>
    <row r="299" customFormat="false" ht="18" hidden="false" customHeight="true" outlineLevel="0" collapsed="false">
      <c r="A299" s="32"/>
      <c r="B299" s="33"/>
      <c r="C299" s="34" t="str">
        <f aca="false">IF($D299="","",IF($B299="","",IF($B299&gt;=8,"Alta",IF($B299&gt;=5,"Média","Baixa"))))</f>
        <v/>
      </c>
      <c r="D299" s="32"/>
      <c r="E299" s="32"/>
      <c r="F299" s="32"/>
      <c r="G299" s="35"/>
      <c r="H299" s="32"/>
      <c r="I299" s="32"/>
      <c r="J299" s="36"/>
      <c r="K299" s="36"/>
      <c r="L299" s="37"/>
      <c r="M299" s="34" t="str">
        <f aca="false">IF($D299="","",IF(OR($L299="Concluída",$L299="Cancelada"),"",IF($G299="","Sem prazo",IF($G299&lt;INT(Parâmetros!$C$4),"Atrasada",IF($G299&lt;=INT(Parâmetros!$C$4)+Parâmetros!$C$5,"Vence em breve","No prazo")))))</f>
        <v/>
      </c>
      <c r="N299" s="38" t="str">
        <f aca="false">IF($D299="","",IF($M299="Atrasada",INT(Parâmetros!$C$4)-$G299,""))</f>
        <v/>
      </c>
      <c r="O299" s="39" t="str">
        <f aca="false">IF($D299="","",IF(AND($L299="Concluída",$J299&lt;&gt;"",$K299&lt;&gt;""),$K299-$J299,""))</f>
        <v/>
      </c>
    </row>
    <row r="300" customFormat="false" ht="18" hidden="false" customHeight="true" outlineLevel="0" collapsed="false">
      <c r="A300" s="32"/>
      <c r="B300" s="33"/>
      <c r="C300" s="34" t="str">
        <f aca="false">IF($D300="","",IF($B300="","",IF($B300&gt;=8,"Alta",IF($B300&gt;=5,"Média","Baixa"))))</f>
        <v/>
      </c>
      <c r="D300" s="32"/>
      <c r="E300" s="32"/>
      <c r="F300" s="32"/>
      <c r="G300" s="35"/>
      <c r="H300" s="32"/>
      <c r="I300" s="32"/>
      <c r="J300" s="36"/>
      <c r="K300" s="36"/>
      <c r="L300" s="37"/>
      <c r="M300" s="34" t="str">
        <f aca="false">IF($D300="","",IF(OR($L300="Concluída",$L300="Cancelada"),"",IF($G300="","Sem prazo",IF($G300&lt;INT(Parâmetros!$C$4),"Atrasada",IF($G300&lt;=INT(Parâmetros!$C$4)+Parâmetros!$C$5,"Vence em breve","No prazo")))))</f>
        <v/>
      </c>
      <c r="N300" s="38" t="str">
        <f aca="false">IF($D300="","",IF($M300="Atrasada",INT(Parâmetros!$C$4)-$G300,""))</f>
        <v/>
      </c>
      <c r="O300" s="39" t="str">
        <f aca="false">IF($D300="","",IF(AND($L300="Concluída",$J300&lt;&gt;"",$K300&lt;&gt;""),$K300-$J300,""))</f>
        <v/>
      </c>
    </row>
    <row r="301" customFormat="false" ht="18" hidden="false" customHeight="true" outlineLevel="0" collapsed="false">
      <c r="A301" s="32"/>
      <c r="B301" s="33"/>
      <c r="C301" s="34" t="str">
        <f aca="false">IF($D301="","",IF($B301="","",IF($B301&gt;=8,"Alta",IF($B301&gt;=5,"Média","Baixa"))))</f>
        <v/>
      </c>
      <c r="D301" s="32"/>
      <c r="E301" s="32"/>
      <c r="F301" s="32"/>
      <c r="G301" s="35"/>
      <c r="H301" s="32"/>
      <c r="I301" s="32"/>
      <c r="J301" s="36"/>
      <c r="K301" s="36"/>
      <c r="L301" s="37"/>
      <c r="M301" s="34" t="str">
        <f aca="false">IF($D301="","",IF(OR($L301="Concluída",$L301="Cancelada"),"",IF($G301="","Sem prazo",IF($G301&lt;INT(Parâmetros!$C$4),"Atrasada",IF($G301&lt;=INT(Parâmetros!$C$4)+Parâmetros!$C$5,"Vence em breve","No prazo")))))</f>
        <v/>
      </c>
      <c r="N301" s="38" t="str">
        <f aca="false">IF($D301="","",IF($M301="Atrasada",INT(Parâmetros!$C$4)-$G301,""))</f>
        <v/>
      </c>
      <c r="O301" s="39" t="str">
        <f aca="false">IF($D301="","",IF(AND($L301="Concluída",$J301&lt;&gt;"",$K301&lt;&gt;""),$K301-$J301,""))</f>
        <v/>
      </c>
    </row>
    <row r="302" customFormat="false" ht="18" hidden="false" customHeight="true" outlineLevel="0" collapsed="false">
      <c r="A302" s="32"/>
      <c r="B302" s="33"/>
      <c r="C302" s="34" t="str">
        <f aca="false">IF($D302="","",IF($B302="","",IF($B302&gt;=8,"Alta",IF($B302&gt;=5,"Média","Baixa"))))</f>
        <v/>
      </c>
      <c r="D302" s="32"/>
      <c r="E302" s="32"/>
      <c r="F302" s="32"/>
      <c r="G302" s="35"/>
      <c r="H302" s="32"/>
      <c r="I302" s="32"/>
      <c r="J302" s="36"/>
      <c r="K302" s="36"/>
      <c r="L302" s="37"/>
      <c r="M302" s="34" t="str">
        <f aca="false">IF($D302="","",IF(OR($L302="Concluída",$L302="Cancelada"),"",IF($G302="","Sem prazo",IF($G302&lt;INT(Parâmetros!$C$4),"Atrasada",IF($G302&lt;=INT(Parâmetros!$C$4)+Parâmetros!$C$5,"Vence em breve","No prazo")))))</f>
        <v/>
      </c>
      <c r="N302" s="38" t="str">
        <f aca="false">IF($D302="","",IF($M302="Atrasada",INT(Parâmetros!$C$4)-$G302,""))</f>
        <v/>
      </c>
      <c r="O302" s="39" t="str">
        <f aca="false">IF($D302="","",IF(AND($L302="Concluída",$J302&lt;&gt;"",$K302&lt;&gt;""),$K302-$J302,""))</f>
        <v/>
      </c>
    </row>
    <row r="303" customFormat="false" ht="18" hidden="false" customHeight="true" outlineLevel="0" collapsed="false">
      <c r="A303" s="32"/>
      <c r="B303" s="33"/>
      <c r="C303" s="34" t="str">
        <f aca="false">IF($D303="","",IF($B303="","",IF($B303&gt;=8,"Alta",IF($B303&gt;=5,"Média","Baixa"))))</f>
        <v/>
      </c>
      <c r="D303" s="32"/>
      <c r="E303" s="32"/>
      <c r="F303" s="32"/>
      <c r="G303" s="35"/>
      <c r="H303" s="32"/>
      <c r="I303" s="32"/>
      <c r="J303" s="36"/>
      <c r="K303" s="36"/>
      <c r="L303" s="37"/>
      <c r="M303" s="34" t="str">
        <f aca="false">IF($D303="","",IF(OR($L303="Concluída",$L303="Cancelada"),"",IF($G303="","Sem prazo",IF($G303&lt;INT(Parâmetros!$C$4),"Atrasada",IF($G303&lt;=INT(Parâmetros!$C$4)+Parâmetros!$C$5,"Vence em breve","No prazo")))))</f>
        <v/>
      </c>
      <c r="N303" s="38" t="str">
        <f aca="false">IF($D303="","",IF($M303="Atrasada",INT(Parâmetros!$C$4)-$G303,""))</f>
        <v/>
      </c>
      <c r="O303" s="39" t="str">
        <f aca="false">IF($D303="","",IF(AND($L303="Concluída",$J303&lt;&gt;"",$K303&lt;&gt;""),$K303-$J303,""))</f>
        <v/>
      </c>
    </row>
  </sheetData>
  <autoFilter ref="A3:O303"/>
  <mergeCells count="4">
    <mergeCell ref="A2:C2"/>
    <mergeCell ref="D2:H2"/>
    <mergeCell ref="I2:K2"/>
    <mergeCell ref="L2:O2"/>
  </mergeCells>
  <conditionalFormatting sqref="M4:M303">
    <cfRule type="cellIs" priority="2" operator="equal" aboveAverage="0" equalAverage="0" bottom="0" percent="0" rank="0" text="" dxfId="10">
      <formula>"Atrasada"</formula>
    </cfRule>
    <cfRule type="cellIs" priority="3" operator="equal" aboveAverage="0" equalAverage="0" bottom="0" percent="0" rank="0" text="" dxfId="11">
      <formula>"Vence em breve"</formula>
    </cfRule>
    <cfRule type="cellIs" priority="4" operator="equal" aboveAverage="0" equalAverage="0" bottom="0" percent="0" rank="0" text="" dxfId="12">
      <formula>"No prazo"</formula>
    </cfRule>
    <cfRule type="cellIs" priority="5" operator="equal" aboveAverage="0" equalAverage="0" bottom="0" percent="0" rank="0" text="" dxfId="11">
      <formula>"Sem prazo"</formula>
    </cfRule>
  </conditionalFormatting>
  <conditionalFormatting sqref="C4:C303">
    <cfRule type="cellIs" priority="6" operator="equal" aboveAverage="0" equalAverage="0" bottom="0" percent="0" rank="0" text="" dxfId="13">
      <formula>"Alta"</formula>
    </cfRule>
    <cfRule type="cellIs" priority="7" operator="equal" aboveAverage="0" equalAverage="0" bottom="0" percent="0" rank="0" text="" dxfId="14">
      <formula>"Média"</formula>
    </cfRule>
    <cfRule type="cellIs" priority="8" operator="equal" aboveAverage="0" equalAverage="0" bottom="0" percent="0" rank="0" text="" dxfId="15">
      <formula>"Baixa"</formula>
    </cfRule>
  </conditionalFormatting>
  <conditionalFormatting sqref="L4:L303">
    <cfRule type="cellIs" priority="9" operator="equal" aboveAverage="0" equalAverage="0" bottom="0" percent="0" rank="0" text="" dxfId="16">
      <formula>"Concluída"</formula>
    </cfRule>
    <cfRule type="cellIs" priority="10" operator="equal" aboveAverage="0" equalAverage="0" bottom="0" percent="0" rank="0" text="" dxfId="17">
      <formula>"Cancelada"</formula>
    </cfRule>
  </conditionalFormatting>
  <conditionalFormatting sqref="O4:O303">
    <cfRule type="cellIs" priority="11" operator="greaterThan" aboveAverage="0" equalAverage="0" bottom="0" percent="0" rank="0" text="" dxfId="13">
      <formula>0</formula>
    </cfRule>
  </conditionalFormatting>
  <dataValidations count="4">
    <dataValidation allowBlank="true" errorStyle="stop" operator="between" showDropDown="false" showErrorMessage="false" showInputMessage="false" sqref="A4:A303" type="list">
      <formula1>Parâmetros!$B$14:$B$20</formula1>
      <formula2>0</formula2>
    </dataValidation>
    <dataValidation allowBlank="true" errorStyle="stop" operator="between" showDropDown="false" showErrorMessage="false" showInputMessage="false" sqref="L4:L303" type="list">
      <formula1>Parâmetros!$D$14:$D$17</formula1>
      <formula2>0</formula2>
    </dataValidation>
    <dataValidation allowBlank="true" error="Escolha alguém da lista de equipe, em «Parâmetros»." errorStyle="stop" errorTitle="Responsável" operator="between" showDropDown="false" showErrorMessage="false" showInputMessage="false" sqref="H4:H303" type="list">
      <formula1>Equipe</formula1>
      <formula2>0</formula2>
    </dataValidation>
    <dataValidation allowBlank="true" error="Use uma das notas da escala: 0, 3, 5, 7, 9 ou 10." errorStyle="stop" errorTitle="Gravidade fora da escala" operator="between" showDropDown="false" showErrorMessage="false" showInputMessage="false" sqref="B4:B303" type="list">
      <formula1>Parâmetros!$F$14:$F$19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Plano de ação 5W2H · Andonize&amp;R&amp;8 &amp;P/&amp;N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2"/>
    <col collapsed="false" customWidth="true" hidden="false" outlineLevel="0" max="4" min="4" style="0" width="15"/>
    <col collapsed="false" customWidth="true" hidden="false" outlineLevel="0" max="5" min="5" style="0" width="13"/>
    <col collapsed="false" customWidth="true" hidden="false" outlineLevel="0" max="6" min="6" style="0" width="22"/>
  </cols>
  <sheetData>
    <row r="1" customFormat="false" ht="17.35" hidden="false" customHeight="false" outlineLevel="0" collapsed="false">
      <c r="A1" s="15" t="s">
        <v>151</v>
      </c>
      <c r="D1" s="27" t="s">
        <v>152</v>
      </c>
    </row>
    <row r="2" customFormat="false" ht="36" hidden="false" customHeight="true" outlineLevel="0" collapsed="false">
      <c r="A2" s="31" t="s">
        <v>153</v>
      </c>
      <c r="B2" s="31" t="s">
        <v>154</v>
      </c>
      <c r="C2" s="31" t="s">
        <v>155</v>
      </c>
      <c r="D2" s="31" t="s">
        <v>156</v>
      </c>
      <c r="E2" s="31" t="s">
        <v>157</v>
      </c>
      <c r="F2" s="31" t="s">
        <v>158</v>
      </c>
    </row>
    <row r="3" customFormat="false" ht="18" hidden="false" customHeight="true" outlineLevel="0" collapsed="false">
      <c r="A3" s="40" t="str">
        <f aca="false">IF(Parâmetros!$H$14="","",Parâmetros!$H$14)</f>
        <v>Carlos Menezes</v>
      </c>
      <c r="B3" s="41" t="n">
        <f aca="false">IF(Parâmetros!$H$14="","",COUNTIFS('Planos de ação'!$H$4:$H$303,Parâmetros!$H$14,'Planos de ação'!$L$4:$L$303,"&lt;&gt;Concluída",'Planos de ação'!$L$4:$L$303,"&lt;&gt;Cancelada",'Planos de ação'!$D$4:$D$303,"?*"))</f>
        <v>1</v>
      </c>
      <c r="C3" s="41" t="n">
        <f aca="false">IF(Parâmetros!$H$14="","",COUNTIFS('Planos de ação'!$H$4:$H$303,Parâmetros!$H$14,'Planos de ação'!$M$4:$M$303,"Atrasada"))</f>
        <v>1</v>
      </c>
      <c r="D3" s="41" t="n">
        <f aca="false">IF(Parâmetros!$H$14="","",COUNTIFS('Planos de ação'!$H$4:$H$303,Parâmetros!$H$14,'Planos de ação'!$C$4:$C$303,"Alta",'Planos de ação'!$L$4:$L$303,"&lt;&gt;Concluída",'Planos de ação'!$L$4:$L$303,"&lt;&gt;Cancelada",'Planos de ação'!$D$4:$D$303,"?*"))</f>
        <v>1</v>
      </c>
      <c r="E3" s="41" t="n">
        <f aca="false">IF(Parâmetros!$H$14="","",COUNTIFS('Planos de ação'!$H$4:$H$303,Parâmetros!$H$14,'Planos de ação'!$L$4:$L$303,"Concluída"))</f>
        <v>1</v>
      </c>
      <c r="F3" s="42" t="n">
        <f aca="false">IF(Parâmetros!$H$14="","",SUMIFS('Planos de ação'!$J$4:$J$303,'Planos de ação'!$H$4:$H$303,Parâmetros!$H$14,'Planos de ação'!$L$4:$L$303,"&lt;&gt;Concluída",'Planos de ação'!$L$4:$L$303,"&lt;&gt;Cancelada",'Planos de ação'!$D$4:$D$303,"?*"))</f>
        <v>400</v>
      </c>
    </row>
    <row r="4" customFormat="false" ht="18" hidden="false" customHeight="true" outlineLevel="0" collapsed="false">
      <c r="A4" s="40" t="str">
        <f aca="false">IF(Parâmetros!$H$15="","",Parâmetros!$H$15)</f>
        <v>Juliana Reis</v>
      </c>
      <c r="B4" s="41" t="n">
        <f aca="false">IF(Parâmetros!$H$15="","",COUNTIFS('Planos de ação'!$H$4:$H$303,Parâmetros!$H$15,'Planos de ação'!$L$4:$L$303,"&lt;&gt;Concluída",'Planos de ação'!$L$4:$L$303,"&lt;&gt;Cancelada",'Planos de ação'!$D$4:$D$303,"?*"))</f>
        <v>0</v>
      </c>
      <c r="C4" s="41" t="n">
        <f aca="false">IF(Parâmetros!$H$15="","",COUNTIFS('Planos de ação'!$H$4:$H$303,Parâmetros!$H$15,'Planos de ação'!$M$4:$M$303,"Atrasada"))</f>
        <v>0</v>
      </c>
      <c r="D4" s="41" t="n">
        <f aca="false">IF(Parâmetros!$H$15="","",COUNTIFS('Planos de ação'!$H$4:$H$303,Parâmetros!$H$15,'Planos de ação'!$C$4:$C$303,"Alta",'Planos de ação'!$L$4:$L$303,"&lt;&gt;Concluída",'Planos de ação'!$L$4:$L$303,"&lt;&gt;Cancelada",'Planos de ação'!$D$4:$D$303,"?*"))</f>
        <v>0</v>
      </c>
      <c r="E4" s="41" t="n">
        <f aca="false">IF(Parâmetros!$H$15="","",COUNTIFS('Planos de ação'!$H$4:$H$303,Parâmetros!$H$15,'Planos de ação'!$L$4:$L$303,"Concluída"))</f>
        <v>2</v>
      </c>
      <c r="F4" s="42" t="n">
        <f aca="false">IF(Parâmetros!$H$15="","",SUMIFS('Planos de ação'!$J$4:$J$303,'Planos de ação'!$H$4:$H$303,Parâmetros!$H$15,'Planos de ação'!$L$4:$L$303,"&lt;&gt;Concluída",'Planos de ação'!$L$4:$L$303,"&lt;&gt;Cancelada",'Planos de ação'!$D$4:$D$303,"?*"))</f>
        <v>0</v>
      </c>
    </row>
    <row r="5" customFormat="false" ht="18" hidden="false" customHeight="true" outlineLevel="0" collapsed="false">
      <c r="A5" s="40" t="str">
        <f aca="false">IF(Parâmetros!$H$16="","",Parâmetros!$H$16)</f>
        <v>Rafael Lima</v>
      </c>
      <c r="B5" s="41" t="n">
        <f aca="false">IF(Parâmetros!$H$16="","",COUNTIFS('Planos de ação'!$H$4:$H$303,Parâmetros!$H$16,'Planos de ação'!$L$4:$L$303,"&lt;&gt;Concluída",'Planos de ação'!$L$4:$L$303,"&lt;&gt;Cancelada",'Planos de ação'!$D$4:$D$303,"?*"))</f>
        <v>2</v>
      </c>
      <c r="C5" s="41" t="n">
        <f aca="false">IF(Parâmetros!$H$16="","",COUNTIFS('Planos de ação'!$H$4:$H$303,Parâmetros!$H$16,'Planos de ação'!$M$4:$M$303,"Atrasada"))</f>
        <v>1</v>
      </c>
      <c r="D5" s="41" t="n">
        <f aca="false">IF(Parâmetros!$H$16="","",COUNTIFS('Planos de ação'!$H$4:$H$303,Parâmetros!$H$16,'Planos de ação'!$C$4:$C$303,"Alta",'Planos de ação'!$L$4:$L$303,"&lt;&gt;Concluída",'Planos de ação'!$L$4:$L$303,"&lt;&gt;Cancelada",'Planos de ação'!$D$4:$D$303,"?*"))</f>
        <v>1</v>
      </c>
      <c r="E5" s="41" t="n">
        <f aca="false">IF(Parâmetros!$H$16="","",COUNTIFS('Planos de ação'!$H$4:$H$303,Parâmetros!$H$16,'Planos de ação'!$L$4:$L$303,"Concluída"))</f>
        <v>1</v>
      </c>
      <c r="F5" s="42" t="n">
        <f aca="false">IF(Parâmetros!$H$16="","",SUMIFS('Planos de ação'!$J$4:$J$303,'Planos de ação'!$H$4:$H$303,Parâmetros!$H$16,'Planos de ação'!$L$4:$L$303,"&lt;&gt;Concluída",'Planos de ação'!$L$4:$L$303,"&lt;&gt;Cancelada",'Planos de ação'!$D$4:$D$303,"?*"))</f>
        <v>3600</v>
      </c>
    </row>
    <row r="6" customFormat="false" ht="18" hidden="false" customHeight="true" outlineLevel="0" collapsed="false">
      <c r="A6" s="40" t="str">
        <f aca="false">IF(Parâmetros!$H$17="","",Parâmetros!$H$17)</f>
        <v>Ana Beatriz Souza</v>
      </c>
      <c r="B6" s="41" t="n">
        <f aca="false">IF(Parâmetros!$H$17="","",COUNTIFS('Planos de ação'!$H$4:$H$303,Parâmetros!$H$17,'Planos de ação'!$L$4:$L$303,"&lt;&gt;Concluída",'Planos de ação'!$L$4:$L$303,"&lt;&gt;Cancelada",'Planos de ação'!$D$4:$D$303,"?*"))</f>
        <v>2</v>
      </c>
      <c r="C6" s="41" t="n">
        <f aca="false">IF(Parâmetros!$H$17="","",COUNTIFS('Planos de ação'!$H$4:$H$303,Parâmetros!$H$17,'Planos de ação'!$M$4:$M$303,"Atrasada"))</f>
        <v>0</v>
      </c>
      <c r="D6" s="41" t="n">
        <f aca="false">IF(Parâmetros!$H$17="","",COUNTIFS('Planos de ação'!$H$4:$H$303,Parâmetros!$H$17,'Planos de ação'!$C$4:$C$303,"Alta",'Planos de ação'!$L$4:$L$303,"&lt;&gt;Concluída",'Planos de ação'!$L$4:$L$303,"&lt;&gt;Cancelada",'Planos de ação'!$D$4:$D$303,"?*"))</f>
        <v>0</v>
      </c>
      <c r="E6" s="41" t="n">
        <f aca="false">IF(Parâmetros!$H$17="","",COUNTIFS('Planos de ação'!$H$4:$H$303,Parâmetros!$H$17,'Planos de ação'!$L$4:$L$303,"Concluída"))</f>
        <v>0</v>
      </c>
      <c r="F6" s="42" t="n">
        <f aca="false">IF(Parâmetros!$H$17="","",SUMIFS('Planos de ação'!$J$4:$J$303,'Planos de ação'!$H$4:$H$303,Parâmetros!$H$17,'Planos de ação'!$L$4:$L$303,"&lt;&gt;Concluída",'Planos de ação'!$L$4:$L$303,"&lt;&gt;Cancelada",'Planos de ação'!$D$4:$D$303,"?*"))</f>
        <v>1500</v>
      </c>
    </row>
    <row r="7" customFormat="false" ht="18" hidden="false" customHeight="true" outlineLevel="0" collapsed="false">
      <c r="A7" s="40" t="str">
        <f aca="false">IF(Parâmetros!$H$18="","",Parâmetros!$H$18)</f>
        <v>Marcos Vinícius</v>
      </c>
      <c r="B7" s="41" t="n">
        <f aca="false">IF(Parâmetros!$H$18="","",COUNTIFS('Planos de ação'!$H$4:$H$303,Parâmetros!$H$18,'Planos de ação'!$L$4:$L$303,"&lt;&gt;Concluída",'Planos de ação'!$L$4:$L$303,"&lt;&gt;Cancelada",'Planos de ação'!$D$4:$D$303,"?*"))</f>
        <v>1</v>
      </c>
      <c r="C7" s="41" t="n">
        <f aca="false">IF(Parâmetros!$H$18="","",COUNTIFS('Planos de ação'!$H$4:$H$303,Parâmetros!$H$18,'Planos de ação'!$M$4:$M$303,"Atrasada"))</f>
        <v>0</v>
      </c>
      <c r="D7" s="41" t="n">
        <f aca="false">IF(Parâmetros!$H$18="","",COUNTIFS('Planos de ação'!$H$4:$H$303,Parâmetros!$H$18,'Planos de ação'!$C$4:$C$303,"Alta",'Planos de ação'!$L$4:$L$303,"&lt;&gt;Concluída",'Planos de ação'!$L$4:$L$303,"&lt;&gt;Cancelada",'Planos de ação'!$D$4:$D$303,"?*"))</f>
        <v>0</v>
      </c>
      <c r="E7" s="41" t="n">
        <f aca="false">IF(Parâmetros!$H$18="","",COUNTIFS('Planos de ação'!$H$4:$H$303,Parâmetros!$H$18,'Planos de ação'!$L$4:$L$303,"Concluída"))</f>
        <v>0</v>
      </c>
      <c r="F7" s="42" t="n">
        <f aca="false">IF(Parâmetros!$H$18="","",SUMIFS('Planos de ação'!$J$4:$J$303,'Planos de ação'!$H$4:$H$303,Parâmetros!$H$18,'Planos de ação'!$L$4:$L$303,"&lt;&gt;Concluída",'Planos de ação'!$L$4:$L$303,"&lt;&gt;Cancelada",'Planos de ação'!$D$4:$D$303,"?*"))</f>
        <v>3200</v>
      </c>
    </row>
    <row r="8" customFormat="false" ht="18" hidden="false" customHeight="true" outlineLevel="0" collapsed="false">
      <c r="A8" s="40" t="str">
        <f aca="false">IF(Parâmetros!$H$19="","",Parâmetros!$H$19)</f>
        <v>Patrícia Nunes</v>
      </c>
      <c r="B8" s="41" t="n">
        <f aca="false">IF(Parâmetros!$H$19="","",COUNTIFS('Planos de ação'!$H$4:$H$303,Parâmetros!$H$19,'Planos de ação'!$L$4:$L$303,"&lt;&gt;Concluída",'Planos de ação'!$L$4:$L$303,"&lt;&gt;Cancelada",'Planos de ação'!$D$4:$D$303,"?*"))</f>
        <v>2</v>
      </c>
      <c r="C8" s="41" t="n">
        <f aca="false">IF(Parâmetros!$H$19="","",COUNTIFS('Planos de ação'!$H$4:$H$303,Parâmetros!$H$19,'Planos de ação'!$M$4:$M$303,"Atrasada"))</f>
        <v>1</v>
      </c>
      <c r="D8" s="41" t="n">
        <f aca="false">IF(Parâmetros!$H$19="","",COUNTIFS('Planos de ação'!$H$4:$H$303,Parâmetros!$H$19,'Planos de ação'!$C$4:$C$303,"Alta",'Planos de ação'!$L$4:$L$303,"&lt;&gt;Concluída",'Planos de ação'!$L$4:$L$303,"&lt;&gt;Cancelada",'Planos de ação'!$D$4:$D$303,"?*"))</f>
        <v>1</v>
      </c>
      <c r="E8" s="41" t="n">
        <f aca="false">IF(Parâmetros!$H$19="","",COUNTIFS('Planos de ação'!$H$4:$H$303,Parâmetros!$H$19,'Planos de ação'!$L$4:$L$303,"Concluída"))</f>
        <v>0</v>
      </c>
      <c r="F8" s="42" t="n">
        <f aca="false">IF(Parâmetros!$H$19="","",SUMIFS('Planos de ação'!$J$4:$J$303,'Planos de ação'!$H$4:$H$303,Parâmetros!$H$19,'Planos de ação'!$L$4:$L$303,"&lt;&gt;Concluída",'Planos de ação'!$L$4:$L$303,"&lt;&gt;Cancelada",'Planos de ação'!$D$4:$D$303,"?*"))</f>
        <v>4600</v>
      </c>
    </row>
    <row r="9" customFormat="false" ht="18" hidden="false" customHeight="true" outlineLevel="0" collapsed="false">
      <c r="A9" s="40" t="str">
        <f aca="false">IF(Parâmetros!$H$20="","",Parâmetros!$H$20)</f>
        <v/>
      </c>
      <c r="B9" s="41" t="str">
        <f aca="false">IF(Parâmetros!$H$20="","",COUNTIFS('Planos de ação'!$H$4:$H$303,Parâmetros!$H$20,'Planos de ação'!$L$4:$L$303,"&lt;&gt;Concluída",'Planos de ação'!$L$4:$L$303,"&lt;&gt;Cancelada",'Planos de ação'!$D$4:$D$303,"?*"))</f>
        <v/>
      </c>
      <c r="C9" s="41" t="str">
        <f aca="false">IF(Parâmetros!$H$20="","",COUNTIFS('Planos de ação'!$H$4:$H$303,Parâmetros!$H$20,'Planos de ação'!$M$4:$M$303,"Atrasada"))</f>
        <v/>
      </c>
      <c r="D9" s="41" t="str">
        <f aca="false">IF(Parâmetros!$H$20="","",COUNTIFS('Planos de ação'!$H$4:$H$303,Parâmetros!$H$20,'Planos de ação'!$C$4:$C$303,"Alta",'Planos de ação'!$L$4:$L$303,"&lt;&gt;Concluída",'Planos de ação'!$L$4:$L$303,"&lt;&gt;Cancelada",'Planos de ação'!$D$4:$D$303,"?*"))</f>
        <v/>
      </c>
      <c r="E9" s="41" t="str">
        <f aca="false">IF(Parâmetros!$H$20="","",COUNTIFS('Planos de ação'!$H$4:$H$303,Parâmetros!$H$20,'Planos de ação'!$L$4:$L$303,"Concluída"))</f>
        <v/>
      </c>
      <c r="F9" s="42" t="str">
        <f aca="false">IF(Parâmetros!$H$20="","",SUMIFS('Planos de ação'!$J$4:$J$303,'Planos de ação'!$H$4:$H$303,Parâmetros!$H$20,'Planos de ação'!$L$4:$L$303,"&lt;&gt;Concluída",'Planos de ação'!$L$4:$L$303,"&lt;&gt;Cancelada",'Planos de ação'!$D$4:$D$303,"?*"))</f>
        <v/>
      </c>
    </row>
    <row r="10" customFormat="false" ht="18" hidden="false" customHeight="true" outlineLevel="0" collapsed="false">
      <c r="A10" s="40" t="str">
        <f aca="false">IF(Parâmetros!$H$21="","",Parâmetros!$H$21)</f>
        <v/>
      </c>
      <c r="B10" s="41" t="str">
        <f aca="false">IF(Parâmetros!$H$21="","",COUNTIFS('Planos de ação'!$H$4:$H$303,Parâmetros!$H$21,'Planos de ação'!$L$4:$L$303,"&lt;&gt;Concluída",'Planos de ação'!$L$4:$L$303,"&lt;&gt;Cancelada",'Planos de ação'!$D$4:$D$303,"?*"))</f>
        <v/>
      </c>
      <c r="C10" s="41" t="str">
        <f aca="false">IF(Parâmetros!$H$21="","",COUNTIFS('Planos de ação'!$H$4:$H$303,Parâmetros!$H$21,'Planos de ação'!$M$4:$M$303,"Atrasada"))</f>
        <v/>
      </c>
      <c r="D10" s="41" t="str">
        <f aca="false">IF(Parâmetros!$H$21="","",COUNTIFS('Planos de ação'!$H$4:$H$303,Parâmetros!$H$21,'Planos de ação'!$C$4:$C$303,"Alta",'Planos de ação'!$L$4:$L$303,"&lt;&gt;Concluída",'Planos de ação'!$L$4:$L$303,"&lt;&gt;Cancelada",'Planos de ação'!$D$4:$D$303,"?*"))</f>
        <v/>
      </c>
      <c r="E10" s="41" t="str">
        <f aca="false">IF(Parâmetros!$H$21="","",COUNTIFS('Planos de ação'!$H$4:$H$303,Parâmetros!$H$21,'Planos de ação'!$L$4:$L$303,"Concluída"))</f>
        <v/>
      </c>
      <c r="F10" s="42" t="str">
        <f aca="false">IF(Parâmetros!$H$21="","",SUMIFS('Planos de ação'!$J$4:$J$303,'Planos de ação'!$H$4:$H$303,Parâmetros!$H$21,'Planos de ação'!$L$4:$L$303,"&lt;&gt;Concluída",'Planos de ação'!$L$4:$L$303,"&lt;&gt;Cancelada",'Planos de ação'!$D$4:$D$303,"?*"))</f>
        <v/>
      </c>
    </row>
    <row r="11" customFormat="false" ht="18" hidden="false" customHeight="true" outlineLevel="0" collapsed="false">
      <c r="A11" s="40" t="str">
        <f aca="false">IF(Parâmetros!$H$22="","",Parâmetros!$H$22)</f>
        <v/>
      </c>
      <c r="B11" s="41" t="str">
        <f aca="false">IF(Parâmetros!$H$22="","",COUNTIFS('Planos de ação'!$H$4:$H$303,Parâmetros!$H$22,'Planos de ação'!$L$4:$L$303,"&lt;&gt;Concluída",'Planos de ação'!$L$4:$L$303,"&lt;&gt;Cancelada",'Planos de ação'!$D$4:$D$303,"?*"))</f>
        <v/>
      </c>
      <c r="C11" s="41" t="str">
        <f aca="false">IF(Parâmetros!$H$22="","",COUNTIFS('Planos de ação'!$H$4:$H$303,Parâmetros!$H$22,'Planos de ação'!$M$4:$M$303,"Atrasada"))</f>
        <v/>
      </c>
      <c r="D11" s="41" t="str">
        <f aca="false">IF(Parâmetros!$H$22="","",COUNTIFS('Planos de ação'!$H$4:$H$303,Parâmetros!$H$22,'Planos de ação'!$C$4:$C$303,"Alta",'Planos de ação'!$L$4:$L$303,"&lt;&gt;Concluída",'Planos de ação'!$L$4:$L$303,"&lt;&gt;Cancelada",'Planos de ação'!$D$4:$D$303,"?*"))</f>
        <v/>
      </c>
      <c r="E11" s="41" t="str">
        <f aca="false">IF(Parâmetros!$H$22="","",COUNTIFS('Planos de ação'!$H$4:$H$303,Parâmetros!$H$22,'Planos de ação'!$L$4:$L$303,"Concluída"))</f>
        <v/>
      </c>
      <c r="F11" s="42" t="str">
        <f aca="false">IF(Parâmetros!$H$22="","",SUMIFS('Planos de ação'!$J$4:$J$303,'Planos de ação'!$H$4:$H$303,Parâmetros!$H$22,'Planos de ação'!$L$4:$L$303,"&lt;&gt;Concluída",'Planos de ação'!$L$4:$L$303,"&lt;&gt;Cancelada",'Planos de ação'!$D$4:$D$303,"?*"))</f>
        <v/>
      </c>
    </row>
    <row r="12" customFormat="false" ht="18" hidden="false" customHeight="true" outlineLevel="0" collapsed="false">
      <c r="A12" s="40" t="str">
        <f aca="false">IF(Parâmetros!$H$23="","",Parâmetros!$H$23)</f>
        <v/>
      </c>
      <c r="B12" s="41" t="str">
        <f aca="false">IF(Parâmetros!$H$23="","",COUNTIFS('Planos de ação'!$H$4:$H$303,Parâmetros!$H$23,'Planos de ação'!$L$4:$L$303,"&lt;&gt;Concluída",'Planos de ação'!$L$4:$L$303,"&lt;&gt;Cancelada",'Planos de ação'!$D$4:$D$303,"?*"))</f>
        <v/>
      </c>
      <c r="C12" s="41" t="str">
        <f aca="false">IF(Parâmetros!$H$23="","",COUNTIFS('Planos de ação'!$H$4:$H$303,Parâmetros!$H$23,'Planos de ação'!$M$4:$M$303,"Atrasada"))</f>
        <v/>
      </c>
      <c r="D12" s="41" t="str">
        <f aca="false">IF(Parâmetros!$H$23="","",COUNTIFS('Planos de ação'!$H$4:$H$303,Parâmetros!$H$23,'Planos de ação'!$C$4:$C$303,"Alta",'Planos de ação'!$L$4:$L$303,"&lt;&gt;Concluída",'Planos de ação'!$L$4:$L$303,"&lt;&gt;Cancelada",'Planos de ação'!$D$4:$D$303,"?*"))</f>
        <v/>
      </c>
      <c r="E12" s="41" t="str">
        <f aca="false">IF(Parâmetros!$H$23="","",COUNTIFS('Planos de ação'!$H$4:$H$303,Parâmetros!$H$23,'Planos de ação'!$L$4:$L$303,"Concluída"))</f>
        <v/>
      </c>
      <c r="F12" s="42" t="str">
        <f aca="false">IF(Parâmetros!$H$23="","",SUMIFS('Planos de ação'!$J$4:$J$303,'Planos de ação'!$H$4:$H$303,Parâmetros!$H$23,'Planos de ação'!$L$4:$L$303,"&lt;&gt;Concluída",'Planos de ação'!$L$4:$L$303,"&lt;&gt;Cancelada",'Planos de ação'!$D$4:$D$303,"?*"))</f>
        <v/>
      </c>
    </row>
    <row r="13" customFormat="false" ht="18" hidden="false" customHeight="true" outlineLevel="0" collapsed="false">
      <c r="A13" s="40" t="str">
        <f aca="false">IF(Parâmetros!$H$24="","",Parâmetros!$H$24)</f>
        <v/>
      </c>
      <c r="B13" s="41" t="str">
        <f aca="false">IF(Parâmetros!$H$24="","",COUNTIFS('Planos de ação'!$H$4:$H$303,Parâmetros!$H$24,'Planos de ação'!$L$4:$L$303,"&lt;&gt;Concluída",'Planos de ação'!$L$4:$L$303,"&lt;&gt;Cancelada",'Planos de ação'!$D$4:$D$303,"?*"))</f>
        <v/>
      </c>
      <c r="C13" s="41" t="str">
        <f aca="false">IF(Parâmetros!$H$24="","",COUNTIFS('Planos de ação'!$H$4:$H$303,Parâmetros!$H$24,'Planos de ação'!$M$4:$M$303,"Atrasada"))</f>
        <v/>
      </c>
      <c r="D13" s="41" t="str">
        <f aca="false">IF(Parâmetros!$H$24="","",COUNTIFS('Planos de ação'!$H$4:$H$303,Parâmetros!$H$24,'Planos de ação'!$C$4:$C$303,"Alta",'Planos de ação'!$L$4:$L$303,"&lt;&gt;Concluída",'Planos de ação'!$L$4:$L$303,"&lt;&gt;Cancelada",'Planos de ação'!$D$4:$D$303,"?*"))</f>
        <v/>
      </c>
      <c r="E13" s="41" t="str">
        <f aca="false">IF(Parâmetros!$H$24="","",COUNTIFS('Planos de ação'!$H$4:$H$303,Parâmetros!$H$24,'Planos de ação'!$L$4:$L$303,"Concluída"))</f>
        <v/>
      </c>
      <c r="F13" s="42" t="str">
        <f aca="false">IF(Parâmetros!$H$24="","",SUMIFS('Planos de ação'!$J$4:$J$303,'Planos de ação'!$H$4:$H$303,Parâmetros!$H$24,'Planos de ação'!$L$4:$L$303,"&lt;&gt;Concluída",'Planos de ação'!$L$4:$L$303,"&lt;&gt;Cancelada",'Planos de ação'!$D$4:$D$303,"?*"))</f>
        <v/>
      </c>
    </row>
    <row r="14" customFormat="false" ht="18" hidden="false" customHeight="true" outlineLevel="0" collapsed="false">
      <c r="A14" s="40" t="str">
        <f aca="false">IF(Parâmetros!$H$25="","",Parâmetros!$H$25)</f>
        <v/>
      </c>
      <c r="B14" s="41" t="str">
        <f aca="false">IF(Parâmetros!$H$25="","",COUNTIFS('Planos de ação'!$H$4:$H$303,Parâmetros!$H$25,'Planos de ação'!$L$4:$L$303,"&lt;&gt;Concluída",'Planos de ação'!$L$4:$L$303,"&lt;&gt;Cancelada",'Planos de ação'!$D$4:$D$303,"?*"))</f>
        <v/>
      </c>
      <c r="C14" s="41" t="str">
        <f aca="false">IF(Parâmetros!$H$25="","",COUNTIFS('Planos de ação'!$H$4:$H$303,Parâmetros!$H$25,'Planos de ação'!$M$4:$M$303,"Atrasada"))</f>
        <v/>
      </c>
      <c r="D14" s="41" t="str">
        <f aca="false">IF(Parâmetros!$H$25="","",COUNTIFS('Planos de ação'!$H$4:$H$303,Parâmetros!$H$25,'Planos de ação'!$C$4:$C$303,"Alta",'Planos de ação'!$L$4:$L$303,"&lt;&gt;Concluída",'Planos de ação'!$L$4:$L$303,"&lt;&gt;Cancelada",'Planos de ação'!$D$4:$D$303,"?*"))</f>
        <v/>
      </c>
      <c r="E14" s="41" t="str">
        <f aca="false">IF(Parâmetros!$H$25="","",COUNTIFS('Planos de ação'!$H$4:$H$303,Parâmetros!$H$25,'Planos de ação'!$L$4:$L$303,"Concluída"))</f>
        <v/>
      </c>
      <c r="F14" s="42" t="str">
        <f aca="false">IF(Parâmetros!$H$25="","",SUMIFS('Planos de ação'!$J$4:$J$303,'Planos de ação'!$H$4:$H$303,Parâmetros!$H$25,'Planos de ação'!$L$4:$L$303,"&lt;&gt;Concluída",'Planos de ação'!$L$4:$L$303,"&lt;&gt;Cancelada",'Planos de ação'!$D$4:$D$303,"?*"))</f>
        <v/>
      </c>
    </row>
    <row r="15" customFormat="false" ht="18" hidden="false" customHeight="true" outlineLevel="0" collapsed="false">
      <c r="A15" s="40" t="str">
        <f aca="false">IF(Parâmetros!$H$26="","",Parâmetros!$H$26)</f>
        <v/>
      </c>
      <c r="B15" s="41" t="str">
        <f aca="false">IF(Parâmetros!$H$26="","",COUNTIFS('Planos de ação'!$H$4:$H$303,Parâmetros!$H$26,'Planos de ação'!$L$4:$L$303,"&lt;&gt;Concluída",'Planos de ação'!$L$4:$L$303,"&lt;&gt;Cancelada",'Planos de ação'!$D$4:$D$303,"?*"))</f>
        <v/>
      </c>
      <c r="C15" s="41" t="str">
        <f aca="false">IF(Parâmetros!$H$26="","",COUNTIFS('Planos de ação'!$H$4:$H$303,Parâmetros!$H$26,'Planos de ação'!$M$4:$M$303,"Atrasada"))</f>
        <v/>
      </c>
      <c r="D15" s="41" t="str">
        <f aca="false">IF(Parâmetros!$H$26="","",COUNTIFS('Planos de ação'!$H$4:$H$303,Parâmetros!$H$26,'Planos de ação'!$C$4:$C$303,"Alta",'Planos de ação'!$L$4:$L$303,"&lt;&gt;Concluída",'Planos de ação'!$L$4:$L$303,"&lt;&gt;Cancelada",'Planos de ação'!$D$4:$D$303,"?*"))</f>
        <v/>
      </c>
      <c r="E15" s="41" t="str">
        <f aca="false">IF(Parâmetros!$H$26="","",COUNTIFS('Planos de ação'!$H$4:$H$303,Parâmetros!$H$26,'Planos de ação'!$L$4:$L$303,"Concluída"))</f>
        <v/>
      </c>
      <c r="F15" s="42" t="str">
        <f aca="false">IF(Parâmetros!$H$26="","",SUMIFS('Planos de ação'!$J$4:$J$303,'Planos de ação'!$H$4:$H$303,Parâmetros!$H$26,'Planos de ação'!$L$4:$L$303,"&lt;&gt;Concluída",'Planos de ação'!$L$4:$L$303,"&lt;&gt;Cancelada",'Planos de ação'!$D$4:$D$303,"?*"))</f>
        <v/>
      </c>
    </row>
    <row r="16" customFormat="false" ht="18" hidden="false" customHeight="true" outlineLevel="0" collapsed="false">
      <c r="A16" s="40" t="str">
        <f aca="false">IF(Parâmetros!$H$27="","",Parâmetros!$H$27)</f>
        <v/>
      </c>
      <c r="B16" s="41" t="str">
        <f aca="false">IF(Parâmetros!$H$27="","",COUNTIFS('Planos de ação'!$H$4:$H$303,Parâmetros!$H$27,'Planos de ação'!$L$4:$L$303,"&lt;&gt;Concluída",'Planos de ação'!$L$4:$L$303,"&lt;&gt;Cancelada",'Planos de ação'!$D$4:$D$303,"?*"))</f>
        <v/>
      </c>
      <c r="C16" s="41" t="str">
        <f aca="false">IF(Parâmetros!$H$27="","",COUNTIFS('Planos de ação'!$H$4:$H$303,Parâmetros!$H$27,'Planos de ação'!$M$4:$M$303,"Atrasada"))</f>
        <v/>
      </c>
      <c r="D16" s="41" t="str">
        <f aca="false">IF(Parâmetros!$H$27="","",COUNTIFS('Planos de ação'!$H$4:$H$303,Parâmetros!$H$27,'Planos de ação'!$C$4:$C$303,"Alta",'Planos de ação'!$L$4:$L$303,"&lt;&gt;Concluída",'Planos de ação'!$L$4:$L$303,"&lt;&gt;Cancelada",'Planos de ação'!$D$4:$D$303,"?*"))</f>
        <v/>
      </c>
      <c r="E16" s="41" t="str">
        <f aca="false">IF(Parâmetros!$H$27="","",COUNTIFS('Planos de ação'!$H$4:$H$303,Parâmetros!$H$27,'Planos de ação'!$L$4:$L$303,"Concluída"))</f>
        <v/>
      </c>
      <c r="F16" s="42" t="str">
        <f aca="false">IF(Parâmetros!$H$27="","",SUMIFS('Planos de ação'!$J$4:$J$303,'Planos de ação'!$H$4:$H$303,Parâmetros!$H$27,'Planos de ação'!$L$4:$L$303,"&lt;&gt;Concluída",'Planos de ação'!$L$4:$L$303,"&lt;&gt;Cancelada",'Planos de ação'!$D$4:$D$303,"?*"))</f>
        <v/>
      </c>
    </row>
    <row r="17" customFormat="false" ht="18" hidden="false" customHeight="true" outlineLevel="0" collapsed="false">
      <c r="A17" s="40" t="str">
        <f aca="false">IF(Parâmetros!$H$28="","",Parâmetros!$H$28)</f>
        <v/>
      </c>
      <c r="B17" s="41" t="str">
        <f aca="false">IF(Parâmetros!$H$28="","",COUNTIFS('Planos de ação'!$H$4:$H$303,Parâmetros!$H$28,'Planos de ação'!$L$4:$L$303,"&lt;&gt;Concluída",'Planos de ação'!$L$4:$L$303,"&lt;&gt;Cancelada",'Planos de ação'!$D$4:$D$303,"?*"))</f>
        <v/>
      </c>
      <c r="C17" s="41" t="str">
        <f aca="false">IF(Parâmetros!$H$28="","",COUNTIFS('Planos de ação'!$H$4:$H$303,Parâmetros!$H$28,'Planos de ação'!$M$4:$M$303,"Atrasada"))</f>
        <v/>
      </c>
      <c r="D17" s="41" t="str">
        <f aca="false">IF(Parâmetros!$H$28="","",COUNTIFS('Planos de ação'!$H$4:$H$303,Parâmetros!$H$28,'Planos de ação'!$C$4:$C$303,"Alta",'Planos de ação'!$L$4:$L$303,"&lt;&gt;Concluída",'Planos de ação'!$L$4:$L$303,"&lt;&gt;Cancelada",'Planos de ação'!$D$4:$D$303,"?*"))</f>
        <v/>
      </c>
      <c r="E17" s="41" t="str">
        <f aca="false">IF(Parâmetros!$H$28="","",COUNTIFS('Planos de ação'!$H$4:$H$303,Parâmetros!$H$28,'Planos de ação'!$L$4:$L$303,"Concluída"))</f>
        <v/>
      </c>
      <c r="F17" s="42" t="str">
        <f aca="false">IF(Parâmetros!$H$28="","",SUMIFS('Planos de ação'!$J$4:$J$303,'Planos de ação'!$H$4:$H$303,Parâmetros!$H$28,'Planos de ação'!$L$4:$L$303,"&lt;&gt;Concluída",'Planos de ação'!$L$4:$L$303,"&lt;&gt;Cancelada",'Planos de ação'!$D$4:$D$303,"?*"))</f>
        <v/>
      </c>
    </row>
    <row r="18" customFormat="false" ht="18" hidden="false" customHeight="true" outlineLevel="0" collapsed="false">
      <c r="A18" s="40" t="str">
        <f aca="false">IF(Parâmetros!$H$29="","",Parâmetros!$H$29)</f>
        <v/>
      </c>
      <c r="B18" s="41" t="str">
        <f aca="false">IF(Parâmetros!$H$29="","",COUNTIFS('Planos de ação'!$H$4:$H$303,Parâmetros!$H$29,'Planos de ação'!$L$4:$L$303,"&lt;&gt;Concluída",'Planos de ação'!$L$4:$L$303,"&lt;&gt;Cancelada",'Planos de ação'!$D$4:$D$303,"?*"))</f>
        <v/>
      </c>
      <c r="C18" s="41" t="str">
        <f aca="false">IF(Parâmetros!$H$29="","",COUNTIFS('Planos de ação'!$H$4:$H$303,Parâmetros!$H$29,'Planos de ação'!$M$4:$M$303,"Atrasada"))</f>
        <v/>
      </c>
      <c r="D18" s="41" t="str">
        <f aca="false">IF(Parâmetros!$H$29="","",COUNTIFS('Planos de ação'!$H$4:$H$303,Parâmetros!$H$29,'Planos de ação'!$C$4:$C$303,"Alta",'Planos de ação'!$L$4:$L$303,"&lt;&gt;Concluída",'Planos de ação'!$L$4:$L$303,"&lt;&gt;Cancelada",'Planos de ação'!$D$4:$D$303,"?*"))</f>
        <v/>
      </c>
      <c r="E18" s="41" t="str">
        <f aca="false">IF(Parâmetros!$H$29="","",COUNTIFS('Planos de ação'!$H$4:$H$303,Parâmetros!$H$29,'Planos de ação'!$L$4:$L$303,"Concluída"))</f>
        <v/>
      </c>
      <c r="F18" s="42" t="str">
        <f aca="false">IF(Parâmetros!$H$29="","",SUMIFS('Planos de ação'!$J$4:$J$303,'Planos de ação'!$H$4:$H$303,Parâmetros!$H$29,'Planos de ação'!$L$4:$L$303,"&lt;&gt;Concluída",'Planos de ação'!$L$4:$L$303,"&lt;&gt;Cancelada",'Planos de ação'!$D$4:$D$303,"?*"))</f>
        <v/>
      </c>
    </row>
    <row r="19" customFormat="false" ht="18" hidden="false" customHeight="true" outlineLevel="0" collapsed="false">
      <c r="A19" s="40" t="str">
        <f aca="false">IF(Parâmetros!$H$30="","",Parâmetros!$H$30)</f>
        <v/>
      </c>
      <c r="B19" s="41" t="str">
        <f aca="false">IF(Parâmetros!$H$30="","",COUNTIFS('Planos de ação'!$H$4:$H$303,Parâmetros!$H$30,'Planos de ação'!$L$4:$L$303,"&lt;&gt;Concluída",'Planos de ação'!$L$4:$L$303,"&lt;&gt;Cancelada",'Planos de ação'!$D$4:$D$303,"?*"))</f>
        <v/>
      </c>
      <c r="C19" s="41" t="str">
        <f aca="false">IF(Parâmetros!$H$30="","",COUNTIFS('Planos de ação'!$H$4:$H$303,Parâmetros!$H$30,'Planos de ação'!$M$4:$M$303,"Atrasada"))</f>
        <v/>
      </c>
      <c r="D19" s="41" t="str">
        <f aca="false">IF(Parâmetros!$H$30="","",COUNTIFS('Planos de ação'!$H$4:$H$303,Parâmetros!$H$30,'Planos de ação'!$C$4:$C$303,"Alta",'Planos de ação'!$L$4:$L$303,"&lt;&gt;Concluída",'Planos de ação'!$L$4:$L$303,"&lt;&gt;Cancelada",'Planos de ação'!$D$4:$D$303,"?*"))</f>
        <v/>
      </c>
      <c r="E19" s="41" t="str">
        <f aca="false">IF(Parâmetros!$H$30="","",COUNTIFS('Planos de ação'!$H$4:$H$303,Parâmetros!$H$30,'Planos de ação'!$L$4:$L$303,"Concluída"))</f>
        <v/>
      </c>
      <c r="F19" s="42" t="str">
        <f aca="false">IF(Parâmetros!$H$30="","",SUMIFS('Planos de ação'!$J$4:$J$303,'Planos de ação'!$H$4:$H$303,Parâmetros!$H$30,'Planos de ação'!$L$4:$L$303,"&lt;&gt;Concluída",'Planos de ação'!$L$4:$L$303,"&lt;&gt;Cancelada",'Planos de ação'!$D$4:$D$303,"?*"))</f>
        <v/>
      </c>
    </row>
    <row r="20" customFormat="false" ht="18" hidden="false" customHeight="true" outlineLevel="0" collapsed="false">
      <c r="A20" s="40" t="str">
        <f aca="false">IF(Parâmetros!$H$31="","",Parâmetros!$H$31)</f>
        <v/>
      </c>
      <c r="B20" s="41" t="str">
        <f aca="false">IF(Parâmetros!$H$31="","",COUNTIFS('Planos de ação'!$H$4:$H$303,Parâmetros!$H$31,'Planos de ação'!$L$4:$L$303,"&lt;&gt;Concluída",'Planos de ação'!$L$4:$L$303,"&lt;&gt;Cancelada",'Planos de ação'!$D$4:$D$303,"?*"))</f>
        <v/>
      </c>
      <c r="C20" s="41" t="str">
        <f aca="false">IF(Parâmetros!$H$31="","",COUNTIFS('Planos de ação'!$H$4:$H$303,Parâmetros!$H$31,'Planos de ação'!$M$4:$M$303,"Atrasada"))</f>
        <v/>
      </c>
      <c r="D20" s="41" t="str">
        <f aca="false">IF(Parâmetros!$H$31="","",COUNTIFS('Planos de ação'!$H$4:$H$303,Parâmetros!$H$31,'Planos de ação'!$C$4:$C$303,"Alta",'Planos de ação'!$L$4:$L$303,"&lt;&gt;Concluída",'Planos de ação'!$L$4:$L$303,"&lt;&gt;Cancelada",'Planos de ação'!$D$4:$D$303,"?*"))</f>
        <v/>
      </c>
      <c r="E20" s="41" t="str">
        <f aca="false">IF(Parâmetros!$H$31="","",COUNTIFS('Planos de ação'!$H$4:$H$303,Parâmetros!$H$31,'Planos de ação'!$L$4:$L$303,"Concluída"))</f>
        <v/>
      </c>
      <c r="F20" s="42" t="str">
        <f aca="false">IF(Parâmetros!$H$31="","",SUMIFS('Planos de ação'!$J$4:$J$303,'Planos de ação'!$H$4:$H$303,Parâmetros!$H$31,'Planos de ação'!$L$4:$L$303,"&lt;&gt;Concluída",'Planos de ação'!$L$4:$L$303,"&lt;&gt;Cancelada",'Planos de ação'!$D$4:$D$303,"?*"))</f>
        <v/>
      </c>
    </row>
    <row r="21" customFormat="false" ht="18" hidden="false" customHeight="true" outlineLevel="0" collapsed="false">
      <c r="A21" s="40" t="str">
        <f aca="false">IF(Parâmetros!$H$32="","",Parâmetros!$H$32)</f>
        <v/>
      </c>
      <c r="B21" s="41" t="str">
        <f aca="false">IF(Parâmetros!$H$32="","",COUNTIFS('Planos de ação'!$H$4:$H$303,Parâmetros!$H$32,'Planos de ação'!$L$4:$L$303,"&lt;&gt;Concluída",'Planos de ação'!$L$4:$L$303,"&lt;&gt;Cancelada",'Planos de ação'!$D$4:$D$303,"?*"))</f>
        <v/>
      </c>
      <c r="C21" s="41" t="str">
        <f aca="false">IF(Parâmetros!$H$32="","",COUNTIFS('Planos de ação'!$H$4:$H$303,Parâmetros!$H$32,'Planos de ação'!$M$4:$M$303,"Atrasada"))</f>
        <v/>
      </c>
      <c r="D21" s="41" t="str">
        <f aca="false">IF(Parâmetros!$H$32="","",COUNTIFS('Planos de ação'!$H$4:$H$303,Parâmetros!$H$32,'Planos de ação'!$C$4:$C$303,"Alta",'Planos de ação'!$L$4:$L$303,"&lt;&gt;Concluída",'Planos de ação'!$L$4:$L$303,"&lt;&gt;Cancelada",'Planos de ação'!$D$4:$D$303,"?*"))</f>
        <v/>
      </c>
      <c r="E21" s="41" t="str">
        <f aca="false">IF(Parâmetros!$H$32="","",COUNTIFS('Planos de ação'!$H$4:$H$303,Parâmetros!$H$32,'Planos de ação'!$L$4:$L$303,"Concluída"))</f>
        <v/>
      </c>
      <c r="F21" s="42" t="str">
        <f aca="false">IF(Parâmetros!$H$32="","",SUMIFS('Planos de ação'!$J$4:$J$303,'Planos de ação'!$H$4:$H$303,Parâmetros!$H$32,'Planos de ação'!$L$4:$L$303,"&lt;&gt;Concluída",'Planos de ação'!$L$4:$L$303,"&lt;&gt;Cancelada",'Planos de ação'!$D$4:$D$303,"?*"))</f>
        <v/>
      </c>
    </row>
    <row r="22" customFormat="false" ht="18" hidden="false" customHeight="true" outlineLevel="0" collapsed="false">
      <c r="A22" s="40" t="str">
        <f aca="false">IF(Parâmetros!$H$33="","",Parâmetros!$H$33)</f>
        <v/>
      </c>
      <c r="B22" s="41" t="str">
        <f aca="false">IF(Parâmetros!$H$33="","",COUNTIFS('Planos de ação'!$H$4:$H$303,Parâmetros!$H$33,'Planos de ação'!$L$4:$L$303,"&lt;&gt;Concluída",'Planos de ação'!$L$4:$L$303,"&lt;&gt;Cancelada",'Planos de ação'!$D$4:$D$303,"?*"))</f>
        <v/>
      </c>
      <c r="C22" s="41" t="str">
        <f aca="false">IF(Parâmetros!$H$33="","",COUNTIFS('Planos de ação'!$H$4:$H$303,Parâmetros!$H$33,'Planos de ação'!$M$4:$M$303,"Atrasada"))</f>
        <v/>
      </c>
      <c r="D22" s="41" t="str">
        <f aca="false">IF(Parâmetros!$H$33="","",COUNTIFS('Planos de ação'!$H$4:$H$303,Parâmetros!$H$33,'Planos de ação'!$C$4:$C$303,"Alta",'Planos de ação'!$L$4:$L$303,"&lt;&gt;Concluída",'Planos de ação'!$L$4:$L$303,"&lt;&gt;Cancelada",'Planos de ação'!$D$4:$D$303,"?*"))</f>
        <v/>
      </c>
      <c r="E22" s="41" t="str">
        <f aca="false">IF(Parâmetros!$H$33="","",COUNTIFS('Planos de ação'!$H$4:$H$303,Parâmetros!$H$33,'Planos de ação'!$L$4:$L$303,"Concluída"))</f>
        <v/>
      </c>
      <c r="F22" s="42" t="str">
        <f aca="false">IF(Parâmetros!$H$33="","",SUMIFS('Planos de ação'!$J$4:$J$303,'Planos de ação'!$H$4:$H$303,Parâmetros!$H$33,'Planos de ação'!$L$4:$L$303,"&lt;&gt;Concluída",'Planos de ação'!$L$4:$L$303,"&lt;&gt;Cancelada",'Planos de ação'!$D$4:$D$303,"?*"))</f>
        <v/>
      </c>
    </row>
  </sheetData>
  <sheetProtection sheet="true"/>
  <conditionalFormatting sqref="C3:C22">
    <cfRule type="cellIs" priority="2" operator="greaterThan" aboveAverage="0" equalAverage="0" bottom="0" percent="0" rank="0" text="" dxfId="13">
      <formula>0</formula>
    </cfRule>
  </conditionalFormatting>
  <conditionalFormatting sqref="D3:D22">
    <cfRule type="cellIs" priority="3" operator="greaterThan" aboveAverage="0" equalAverage="0" bottom="0" percent="0" rank="0" text="" dxfId="14">
      <formula>0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Plano de ação 5W2H · Andonize&amp;R&amp;8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1:T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4" min="2" style="0" width="11"/>
    <col collapsed="false" customWidth="true" hidden="false" outlineLevel="0" max="5" min="5" style="0" width="3"/>
    <col collapsed="false" customWidth="true" hidden="false" outlineLevel="0" max="8" min="6" style="0" width="11"/>
    <col collapsed="false" customWidth="true" hidden="false" outlineLevel="0" max="9" min="9" style="0" width="3"/>
    <col collapsed="false" customWidth="true" hidden="false" outlineLevel="0" max="12" min="10" style="0" width="11"/>
    <col collapsed="false" customWidth="true" hidden="false" outlineLevel="0" max="13" min="13" style="0" width="3"/>
    <col collapsed="false" customWidth="true" hidden="false" outlineLevel="0" max="16" min="14" style="0" width="11"/>
    <col collapsed="false" customWidth="true" hidden="true" outlineLevel="0" max="20" min="20" style="0" width="13"/>
  </cols>
  <sheetData>
    <row r="1" customFormat="false" ht="15" hidden="false" customHeight="false" outlineLevel="0" collapsed="false">
      <c r="T1" s="43" t="s">
        <v>159</v>
      </c>
    </row>
    <row r="2" customFormat="false" ht="24.45" hidden="false" customHeight="false" outlineLevel="0" collapsed="false">
      <c r="B2" s="44" t="s">
        <v>160</v>
      </c>
    </row>
    <row r="3" customFormat="false" ht="15" hidden="false" customHeight="false" outlineLevel="0" collapsed="false">
      <c r="B3" s="27" t="str">
        <f aca="false">CONCATENATE("Prioridade calculada da gravidade  ·  atualizado em ",TEXT(Parâmetros!$C$4,"dd/mm/yyyy hh:mm"))</f>
        <v>Prioridade calculada da gravidade  ·  atualizado em 31/07/2026 03:10</v>
      </c>
    </row>
    <row r="4" customFormat="false" ht="15" hidden="false" customHeight="false" outlineLevel="0" collapsed="false">
      <c r="T4" s="0" t="str">
        <f aca="false">IF('Planos de ação'!$M4&lt;&gt;"Atrasada","",-'Planos de ação'!$N4+ROW()/1000000)</f>
        <v/>
      </c>
    </row>
    <row r="5" customFormat="false" ht="18" hidden="false" customHeight="true" outlineLevel="0" collapsed="false">
      <c r="B5" s="45" t="s">
        <v>161</v>
      </c>
      <c r="C5" s="45"/>
      <c r="D5" s="45"/>
      <c r="F5" s="46" t="s">
        <v>162</v>
      </c>
      <c r="G5" s="46"/>
      <c r="H5" s="46"/>
      <c r="J5" s="46" t="s">
        <v>163</v>
      </c>
      <c r="K5" s="46"/>
      <c r="L5" s="46"/>
      <c r="N5" s="47" t="s">
        <v>164</v>
      </c>
      <c r="O5" s="47"/>
      <c r="P5" s="47"/>
      <c r="T5" s="48" t="n">
        <f aca="false">IF('Planos de ação'!$M5&lt;&gt;"Atrasada","",-'Planos de ação'!$N5+ROW()/1000000)</f>
        <v>-7.999995</v>
      </c>
    </row>
    <row r="6" customFormat="false" ht="31.5" hidden="false" customHeight="true" outlineLevel="0" collapsed="false">
      <c r="B6" s="49" t="n">
        <f aca="false">COUNTIFS('Planos de ação'!$L$4:$L$303,"&lt;&gt;Concluída",'Planos de ação'!$L$4:$L$303,"&lt;&gt;Cancelada",'Planos de ação'!$D$4:$D$303,"?*")</f>
        <v>8</v>
      </c>
      <c r="C6" s="49"/>
      <c r="D6" s="49"/>
      <c r="F6" s="50" t="n">
        <f aca="false">COUNTIF('Planos de ação'!$M$4:$M$303,"Atrasada")</f>
        <v>3</v>
      </c>
      <c r="G6" s="50"/>
      <c r="H6" s="50"/>
      <c r="J6" s="50" t="n">
        <f aca="false">COUNTIFS('Planos de ação'!$C$4:$C$303,"Alta",'Planos de ação'!$L$4:$L$303,"&lt;&gt;Concluída",'Planos de ação'!$L$4:$L$303,"&lt;&gt;Cancelada",'Planos de ação'!$D$4:$D$303,"?*")</f>
        <v>3</v>
      </c>
      <c r="K6" s="50"/>
      <c r="L6" s="50"/>
      <c r="N6" s="51" t="n">
        <f aca="false">IF(COUNTIF('Planos de ação'!$D$4:$D$303,"?*")=0,"—",COUNTIF('Planos de ação'!$L$4:$L$303,"Concluída")/COUNTIF('Planos de ação'!$D$4:$D$303,"?*")*100)</f>
        <v>33.3333333333333</v>
      </c>
      <c r="O6" s="51"/>
      <c r="P6" s="51"/>
      <c r="T6" s="0" t="str">
        <f aca="false">IF('Planos de ação'!$M6&lt;&gt;"Atrasada","",-'Planos de ação'!$N6+ROW()/1000000)</f>
        <v/>
      </c>
    </row>
    <row r="7" customFormat="false" ht="15.75" hidden="false" customHeight="true" outlineLevel="0" collapsed="false">
      <c r="B7" s="52" t="s">
        <v>165</v>
      </c>
      <c r="C7" s="52"/>
      <c r="D7" s="52"/>
      <c r="F7" s="53" t="s">
        <v>166</v>
      </c>
      <c r="G7" s="53"/>
      <c r="H7" s="53"/>
      <c r="J7" s="53" t="s">
        <v>167</v>
      </c>
      <c r="K7" s="53"/>
      <c r="L7" s="53"/>
      <c r="N7" s="54" t="s">
        <v>168</v>
      </c>
      <c r="O7" s="54"/>
      <c r="P7" s="54"/>
      <c r="T7" s="0" t="str">
        <f aca="false">IF('Planos de ação'!$M7&lt;&gt;"Atrasada","",-'Planos de ação'!$N7+ROW()/1000000)</f>
        <v/>
      </c>
    </row>
    <row r="8" customFormat="false" ht="15" hidden="false" customHeight="false" outlineLevel="0" collapsed="false">
      <c r="T8" s="0" t="n">
        <f aca="false">IF('Planos de ação'!$M8&lt;&gt;"Atrasada","",-'Planos de ação'!$N8+ROW()/1000000)</f>
        <v>-4.999992</v>
      </c>
    </row>
    <row r="9" customFormat="false" ht="18" hidden="false" customHeight="true" outlineLevel="0" collapsed="false">
      <c r="B9" s="55" t="s">
        <v>169</v>
      </c>
      <c r="C9" s="55"/>
      <c r="D9" s="55"/>
      <c r="F9" s="47" t="s">
        <v>170</v>
      </c>
      <c r="G9" s="47"/>
      <c r="H9" s="47"/>
      <c r="J9" s="55" t="s">
        <v>171</v>
      </c>
      <c r="K9" s="55"/>
      <c r="L9" s="55"/>
      <c r="N9" s="56" t="s">
        <v>172</v>
      </c>
      <c r="O9" s="56"/>
      <c r="P9" s="56"/>
      <c r="T9" s="0" t="str">
        <f aca="false">IF('Planos de ação'!$M9&lt;&gt;"Atrasada","",-'Planos de ação'!$N9+ROW()/1000000)</f>
        <v/>
      </c>
    </row>
    <row r="10" customFormat="false" ht="31.5" hidden="false" customHeight="true" outlineLevel="0" collapsed="false">
      <c r="B10" s="57" t="n">
        <f aca="false">SUMIFS('Planos de ação'!$J$4:$J$303,'Planos de ação'!$L$4:$L$303,"&lt;&gt;Concluída",'Planos de ação'!$L$4:$L$303,"&lt;&gt;Cancelada",'Planos de ação'!$D$4:$D$303,"?*")</f>
        <v>13300</v>
      </c>
      <c r="C10" s="57"/>
      <c r="D10" s="57"/>
      <c r="F10" s="58" t="n">
        <f aca="false">SUMIFS('Planos de ação'!$K$4:$K$303,'Planos de ação'!$L$4:$L$303,"Concluída")</f>
        <v>3330</v>
      </c>
      <c r="G10" s="58"/>
      <c r="H10" s="58"/>
      <c r="J10" s="57" t="n">
        <f aca="false">SUMIF('Planos de ação'!$O$4:$O$303,"&lt;&gt;",'Planos de ação'!$O$4:$O$303)</f>
        <v>660</v>
      </c>
      <c r="K10" s="57"/>
      <c r="L10" s="57"/>
      <c r="N10" s="59" t="n">
        <f aca="false">IFERROR(AVERAGEIF('Planos de ação'!$N$4:$N$303,"&gt;0",'Planos de ação'!$N$4:$N$303),0)</f>
        <v>9.33333333333333</v>
      </c>
      <c r="O10" s="59"/>
      <c r="P10" s="59"/>
      <c r="T10" s="0" t="str">
        <f aca="false">IF('Planos de ação'!$M10&lt;&gt;"Atrasada","",-'Planos de ação'!$N10+ROW()/1000000)</f>
        <v/>
      </c>
    </row>
    <row r="11" customFormat="false" ht="15.75" hidden="false" customHeight="true" outlineLevel="0" collapsed="false">
      <c r="B11" s="60" t="s">
        <v>173</v>
      </c>
      <c r="C11" s="60"/>
      <c r="D11" s="60"/>
      <c r="F11" s="54" t="s">
        <v>174</v>
      </c>
      <c r="G11" s="54"/>
      <c r="H11" s="54"/>
      <c r="J11" s="60" t="s">
        <v>175</v>
      </c>
      <c r="K11" s="60"/>
      <c r="L11" s="60"/>
      <c r="N11" s="61" t="s">
        <v>176</v>
      </c>
      <c r="O11" s="61"/>
      <c r="P11" s="61"/>
      <c r="T11" s="48" t="n">
        <f aca="false">IF('Planos de ação'!$M11&lt;&gt;"Atrasada","",-'Planos de ação'!$N11+ROW()/1000000)</f>
        <v>-14.999989</v>
      </c>
    </row>
    <row r="12" customFormat="false" ht="15" hidden="false" customHeight="false" outlineLevel="0" collapsed="false">
      <c r="T12" s="0" t="str">
        <f aca="false">IF('Planos de ação'!$M12&lt;&gt;"Atrasada","",-'Planos de ação'!$N12+ROW()/1000000)</f>
        <v/>
      </c>
    </row>
    <row r="13" customFormat="false" ht="15" hidden="false" customHeight="false" outlineLevel="0" collapsed="false">
      <c r="T13" s="0" t="str">
        <f aca="false">IF('Planos de ação'!$M13&lt;&gt;"Atrasada","",-'Planos de ação'!$N13+ROW()/1000000)</f>
        <v/>
      </c>
    </row>
    <row r="14" customFormat="false" ht="15" hidden="false" customHeight="false" outlineLevel="0" collapsed="false">
      <c r="B14" s="20" t="s">
        <v>177</v>
      </c>
      <c r="T14" s="0" t="str">
        <f aca="false">IF('Planos de ação'!$M14&lt;&gt;"Atrasada","",-'Planos de ação'!$N14+ROW()/1000000)</f>
        <v/>
      </c>
    </row>
    <row r="15" customFormat="false" ht="15" hidden="false" customHeight="false" outlineLevel="0" collapsed="false">
      <c r="B15" s="22" t="s">
        <v>178</v>
      </c>
      <c r="C15" s="22" t="s">
        <v>179</v>
      </c>
      <c r="D15" s="22"/>
      <c r="E15" s="22" t="s">
        <v>180</v>
      </c>
      <c r="F15" s="22"/>
      <c r="G15" s="22"/>
      <c r="H15" s="22"/>
      <c r="I15" s="22"/>
      <c r="J15" s="22"/>
      <c r="K15" s="22" t="s">
        <v>181</v>
      </c>
      <c r="T15" s="0" t="str">
        <f aca="false">IF('Planos de ação'!$M15&lt;&gt;"Atrasada","",-'Planos de ação'!$N15+ROW()/1000000)</f>
        <v/>
      </c>
    </row>
    <row r="16" customFormat="false" ht="18" hidden="false" customHeight="true" outlineLevel="0" collapsed="false">
      <c r="B16" s="41" t="n">
        <v>1</v>
      </c>
      <c r="C16" s="32" t="str">
        <f aca="false">IFERROR(INDEX('Planos de ação'!$H$4:$H$303,MATCH(SMALL($T$4:$T$303,1),$T$4:$T$303,0)),"")</f>
        <v>Patrícia Nunes</v>
      </c>
      <c r="D16" s="32"/>
      <c r="E16" s="32" t="str">
        <f aca="false">IFERROR(INDEX('Planos de ação'!$D$4:$D$303,MATCH(SMALL($T$4:$T$303,1),$T$4:$T$303,0)),"")</f>
        <v>Contratar a inspeção de NR-13 do reservatório</v>
      </c>
      <c r="F16" s="32"/>
      <c r="G16" s="32"/>
      <c r="H16" s="32"/>
      <c r="I16" s="32"/>
      <c r="J16" s="32"/>
      <c r="K16" s="62" t="n">
        <f aca="false">IFERROR(INDEX('Planos de ação'!$N$4:$N$303,MATCH(SMALL($T$4:$T$303,1),$T$4:$T$303,0)),"")</f>
        <v>15</v>
      </c>
      <c r="T16" s="0" t="str">
        <f aca="false">IF('Planos de ação'!$M16&lt;&gt;"Atrasada","",-'Planos de ação'!$N16+ROW()/1000000)</f>
        <v/>
      </c>
    </row>
    <row r="17" customFormat="false" ht="18" hidden="false" customHeight="true" outlineLevel="0" collapsed="false">
      <c r="B17" s="41" t="n">
        <v>2</v>
      </c>
      <c r="C17" s="32" t="str">
        <f aca="false">IFERROR(INDEX('Planos de ação'!$H$4:$H$303,MATCH(SMALL($T$4:$T$303,2),$T$4:$T$303,0)),"")</f>
        <v>Carlos Menezes</v>
      </c>
      <c r="D17" s="32"/>
      <c r="E17" s="32" t="str">
        <f aca="false">IFERROR(INDEX('Planos de ação'!$D$4:$D$303,MATCH(SMALL($T$4:$T$303,2),$T$4:$T$303,0)),"")</f>
        <v>Realinhar e testar a cortina de luz</v>
      </c>
      <c r="F17" s="32"/>
      <c r="G17" s="32"/>
      <c r="H17" s="32"/>
      <c r="I17" s="32"/>
      <c r="J17" s="32"/>
      <c r="K17" s="62" t="n">
        <f aca="false">IFERROR(INDEX('Planos de ação'!$N$4:$N$303,MATCH(SMALL($T$4:$T$303,2),$T$4:$T$303,0)),"")</f>
        <v>8</v>
      </c>
      <c r="T17" s="0" t="str">
        <f aca="false">IF('Planos de ação'!$M17&lt;&gt;"Atrasada","",-'Planos de ação'!$N17+ROW()/1000000)</f>
        <v/>
      </c>
    </row>
    <row r="18" customFormat="false" ht="18" hidden="false" customHeight="true" outlineLevel="0" collapsed="false">
      <c r="B18" s="41" t="n">
        <v>3</v>
      </c>
      <c r="C18" s="32" t="str">
        <f aca="false">IFERROR(INDEX('Planos de ação'!$H$4:$H$303,MATCH(SMALL($T$4:$T$303,3),$T$4:$T$303,0)),"")</f>
        <v>Rafael Lima</v>
      </c>
      <c r="D18" s="32"/>
      <c r="E18" s="32" t="str">
        <f aca="false">IFERROR(INDEX('Planos de ação'!$D$4:$D$303,MATCH(SMALL($T$4:$T$303,3),$T$4:$T$303,0)),"")</f>
        <v>Refazer a emenda da correia transportadora</v>
      </c>
      <c r="F18" s="32"/>
      <c r="G18" s="32"/>
      <c r="H18" s="32"/>
      <c r="I18" s="32"/>
      <c r="J18" s="32"/>
      <c r="K18" s="62" t="n">
        <f aca="false">IFERROR(INDEX('Planos de ação'!$N$4:$N$303,MATCH(SMALL($T$4:$T$303,3),$T$4:$T$303,0)),"")</f>
        <v>5</v>
      </c>
      <c r="T18" s="0" t="str">
        <f aca="false">IF('Planos de ação'!$M18&lt;&gt;"Atrasada","",-'Planos de ação'!$N18+ROW()/1000000)</f>
        <v/>
      </c>
    </row>
    <row r="19" customFormat="false" ht="18" hidden="false" customHeight="true" outlineLevel="0" collapsed="false">
      <c r="B19" s="41" t="n">
        <v>4</v>
      </c>
      <c r="C19" s="32" t="str">
        <f aca="false">IFERROR(INDEX('Planos de ação'!$H$4:$H$303,MATCH(SMALL($T$4:$T$303,4),$T$4:$T$303,0)),"")</f>
        <v/>
      </c>
      <c r="D19" s="32"/>
      <c r="E19" s="32" t="str">
        <f aca="false">IFERROR(INDEX('Planos de ação'!$D$4:$D$303,MATCH(SMALL($T$4:$T$303,4),$T$4:$T$303,0)),"")</f>
        <v/>
      </c>
      <c r="F19" s="32"/>
      <c r="G19" s="32"/>
      <c r="H19" s="32"/>
      <c r="I19" s="32"/>
      <c r="J19" s="32"/>
      <c r="K19" s="63" t="str">
        <f aca="false">IFERROR(INDEX('Planos de ação'!$N$4:$N$303,MATCH(SMALL($T$4:$T$303,4),$T$4:$T$303,0)),"")</f>
        <v/>
      </c>
      <c r="T19" s="0" t="str">
        <f aca="false">IF('Planos de ação'!$M19&lt;&gt;"Atrasada","",-'Planos de ação'!$N19+ROW()/1000000)</f>
        <v/>
      </c>
    </row>
    <row r="20" customFormat="false" ht="18" hidden="false" customHeight="true" outlineLevel="0" collapsed="false">
      <c r="B20" s="41" t="n">
        <v>5</v>
      </c>
      <c r="C20" s="32" t="str">
        <f aca="false">IFERROR(INDEX('Planos de ação'!$H$4:$H$303,MATCH(SMALL($T$4:$T$303,5),$T$4:$T$303,0)),"")</f>
        <v/>
      </c>
      <c r="D20" s="32"/>
      <c r="E20" s="32" t="str">
        <f aca="false">IFERROR(INDEX('Planos de ação'!$D$4:$D$303,MATCH(SMALL($T$4:$T$303,5),$T$4:$T$303,0)),"")</f>
        <v/>
      </c>
      <c r="F20" s="32"/>
      <c r="G20" s="32"/>
      <c r="H20" s="32"/>
      <c r="I20" s="32"/>
      <c r="J20" s="32"/>
      <c r="K20" s="63" t="str">
        <f aca="false">IFERROR(INDEX('Planos de ação'!$N$4:$N$303,MATCH(SMALL($T$4:$T$303,5),$T$4:$T$303,0)),"")</f>
        <v/>
      </c>
      <c r="T20" s="0" t="str">
        <f aca="false">IF('Planos de ação'!$M20&lt;&gt;"Atrasada","",-'Planos de ação'!$N20+ROW()/1000000)</f>
        <v/>
      </c>
    </row>
    <row r="21" customFormat="false" ht="15" hidden="false" customHeight="false" outlineLevel="0" collapsed="false">
      <c r="T21" s="0" t="str">
        <f aca="false">IF('Planos de ação'!$M21&lt;&gt;"Atrasada","",-'Planos de ação'!$N21+ROW()/1000000)</f>
        <v/>
      </c>
    </row>
    <row r="22" customFormat="false" ht="15" hidden="false" customHeight="false" outlineLevel="0" collapsed="false">
      <c r="T22" s="0" t="str">
        <f aca="false">IF('Planos de ação'!$M22&lt;&gt;"Atrasada","",-'Planos de ação'!$N22+ROW()/1000000)</f>
        <v/>
      </c>
    </row>
    <row r="23" customFormat="false" ht="15" hidden="false" customHeight="false" outlineLevel="0" collapsed="false">
      <c r="T23" s="0" t="str">
        <f aca="false">IF('Planos de ação'!$M23&lt;&gt;"Atrasada","",-'Planos de ação'!$N23+ROW()/1000000)</f>
        <v/>
      </c>
    </row>
    <row r="24" customFormat="false" ht="15" hidden="false" customHeight="false" outlineLevel="0" collapsed="false">
      <c r="T24" s="0" t="str">
        <f aca="false">IF('Planos de ação'!$M24&lt;&gt;"Atrasada","",-'Planos de ação'!$N24+ROW()/1000000)</f>
        <v/>
      </c>
    </row>
    <row r="25" customFormat="false" ht="15" hidden="false" customHeight="false" outlineLevel="0" collapsed="false">
      <c r="T25" s="0" t="str">
        <f aca="false">IF('Planos de ação'!$M25&lt;&gt;"Atrasada","",-'Planos de ação'!$N25+ROW()/1000000)</f>
        <v/>
      </c>
    </row>
    <row r="26" customFormat="false" ht="15" hidden="false" customHeight="false" outlineLevel="0" collapsed="false">
      <c r="T26" s="0" t="str">
        <f aca="false">IF('Planos de ação'!$M26&lt;&gt;"Atrasada","",-'Planos de ação'!$N26+ROW()/1000000)</f>
        <v/>
      </c>
    </row>
    <row r="27" customFormat="false" ht="15" hidden="false" customHeight="false" outlineLevel="0" collapsed="false">
      <c r="T27" s="0" t="str">
        <f aca="false">IF('Planos de ação'!$M27&lt;&gt;"Atrasada","",-'Planos de ação'!$N27+ROW()/1000000)</f>
        <v/>
      </c>
    </row>
    <row r="28" customFormat="false" ht="15" hidden="false" customHeight="false" outlineLevel="0" collapsed="false">
      <c r="T28" s="0" t="str">
        <f aca="false">IF('Planos de ação'!$M28&lt;&gt;"Atrasada","",-'Planos de ação'!$N28+ROW()/1000000)</f>
        <v/>
      </c>
    </row>
    <row r="29" customFormat="false" ht="15" hidden="false" customHeight="false" outlineLevel="0" collapsed="false">
      <c r="T29" s="0" t="str">
        <f aca="false">IF('Planos de ação'!$M29&lt;&gt;"Atrasada","",-'Planos de ação'!$N29+ROW()/1000000)</f>
        <v/>
      </c>
    </row>
    <row r="30" customFormat="false" ht="15" hidden="false" customHeight="false" outlineLevel="0" collapsed="false">
      <c r="T30" s="0" t="str">
        <f aca="false">IF('Planos de ação'!$M30&lt;&gt;"Atrasada","",-'Planos de ação'!$N30+ROW()/1000000)</f>
        <v/>
      </c>
    </row>
    <row r="31" customFormat="false" ht="15" hidden="false" customHeight="false" outlineLevel="0" collapsed="false">
      <c r="T31" s="0" t="str">
        <f aca="false">IF('Planos de ação'!$M31&lt;&gt;"Atrasada","",-'Planos de ação'!$N31+ROW()/1000000)</f>
        <v/>
      </c>
    </row>
    <row r="32" customFormat="false" ht="15" hidden="false" customHeight="false" outlineLevel="0" collapsed="false">
      <c r="T32" s="0" t="str">
        <f aca="false">IF('Planos de ação'!$M32&lt;&gt;"Atrasada","",-'Planos de ação'!$N32+ROW()/1000000)</f>
        <v/>
      </c>
    </row>
    <row r="33" customFormat="false" ht="15" hidden="false" customHeight="false" outlineLevel="0" collapsed="false">
      <c r="T33" s="0" t="str">
        <f aca="false">IF('Planos de ação'!$M33&lt;&gt;"Atrasada","",-'Planos de ação'!$N33+ROW()/1000000)</f>
        <v/>
      </c>
    </row>
    <row r="34" customFormat="false" ht="15" hidden="false" customHeight="false" outlineLevel="0" collapsed="false">
      <c r="T34" s="0" t="str">
        <f aca="false">IF('Planos de ação'!$M34&lt;&gt;"Atrasada","",-'Planos de ação'!$N34+ROW()/1000000)</f>
        <v/>
      </c>
    </row>
    <row r="35" customFormat="false" ht="15" hidden="false" customHeight="false" outlineLevel="0" collapsed="false">
      <c r="T35" s="0" t="str">
        <f aca="false">IF('Planos de ação'!$M35&lt;&gt;"Atrasada","",-'Planos de ação'!$N35+ROW()/1000000)</f>
        <v/>
      </c>
    </row>
    <row r="36" customFormat="false" ht="15" hidden="false" customHeight="false" outlineLevel="0" collapsed="false">
      <c r="T36" s="0" t="str">
        <f aca="false">IF('Planos de ação'!$M36&lt;&gt;"Atrasada","",-'Planos de ação'!$N36+ROW()/1000000)</f>
        <v/>
      </c>
    </row>
    <row r="37" customFormat="false" ht="15" hidden="false" customHeight="false" outlineLevel="0" collapsed="false">
      <c r="T37" s="0" t="str">
        <f aca="false">IF('Planos de ação'!$M37&lt;&gt;"Atrasada","",-'Planos de ação'!$N37+ROW()/1000000)</f>
        <v/>
      </c>
    </row>
    <row r="38" customFormat="false" ht="15" hidden="false" customHeight="false" outlineLevel="0" collapsed="false">
      <c r="T38" s="0" t="str">
        <f aca="false">IF('Planos de ação'!$M38&lt;&gt;"Atrasada","",-'Planos de ação'!$N38+ROW()/1000000)</f>
        <v/>
      </c>
    </row>
    <row r="39" customFormat="false" ht="15" hidden="false" customHeight="false" outlineLevel="0" collapsed="false">
      <c r="T39" s="0" t="str">
        <f aca="false">IF('Planos de ação'!$M39&lt;&gt;"Atrasada","",-'Planos de ação'!$N39+ROW()/1000000)</f>
        <v/>
      </c>
    </row>
    <row r="40" customFormat="false" ht="30" hidden="false" customHeight="true" outlineLevel="0" collapsed="false">
      <c r="B40" s="64" t="s">
        <v>182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T40" s="0" t="str">
        <f aca="false">IF('Planos de ação'!$M40&lt;&gt;"Atrasada","",-'Planos de ação'!$N40+ROW()/1000000)</f>
        <v/>
      </c>
    </row>
    <row r="41" customFormat="false" ht="15" hidden="false" customHeight="false" outlineLevel="0" collapsed="false">
      <c r="T41" s="0" t="str">
        <f aca="false">IF('Planos de ação'!$M41&lt;&gt;"Atrasada","",-'Planos de ação'!$N41+ROW()/1000000)</f>
        <v/>
      </c>
    </row>
    <row r="42" customFormat="false" ht="15" hidden="false" customHeight="false" outlineLevel="0" collapsed="false">
      <c r="T42" s="0" t="str">
        <f aca="false">IF('Planos de ação'!$M42&lt;&gt;"Atrasada","",-'Planos de ação'!$N42+ROW()/1000000)</f>
        <v/>
      </c>
    </row>
    <row r="43" customFormat="false" ht="15" hidden="false" customHeight="false" outlineLevel="0" collapsed="false">
      <c r="T43" s="0" t="str">
        <f aca="false">IF('Planos de ação'!$M43&lt;&gt;"Atrasada","",-'Planos de ação'!$N43+ROW()/1000000)</f>
        <v/>
      </c>
    </row>
    <row r="44" customFormat="false" ht="15" hidden="false" customHeight="false" outlineLevel="0" collapsed="false">
      <c r="T44" s="0" t="str">
        <f aca="false">IF('Planos de ação'!$M44&lt;&gt;"Atrasada","",-'Planos de ação'!$N44+ROW()/1000000)</f>
        <v/>
      </c>
    </row>
    <row r="45" customFormat="false" ht="15" hidden="false" customHeight="false" outlineLevel="0" collapsed="false">
      <c r="T45" s="0" t="str">
        <f aca="false">IF('Planos de ação'!$M45&lt;&gt;"Atrasada","",-'Planos de ação'!$N45+ROW()/1000000)</f>
        <v/>
      </c>
    </row>
    <row r="46" customFormat="false" ht="15" hidden="false" customHeight="false" outlineLevel="0" collapsed="false">
      <c r="T46" s="0" t="str">
        <f aca="false">IF('Planos de ação'!$M46&lt;&gt;"Atrasada","",-'Planos de ação'!$N46+ROW()/1000000)</f>
        <v/>
      </c>
    </row>
    <row r="47" customFormat="false" ht="15" hidden="false" customHeight="false" outlineLevel="0" collapsed="false">
      <c r="T47" s="0" t="str">
        <f aca="false">IF('Planos de ação'!$M47&lt;&gt;"Atrasada","",-'Planos de ação'!$N47+ROW()/1000000)</f>
        <v/>
      </c>
    </row>
    <row r="48" customFormat="false" ht="15" hidden="false" customHeight="false" outlineLevel="0" collapsed="false">
      <c r="T48" s="0" t="str">
        <f aca="false">IF('Planos de ação'!$M48&lt;&gt;"Atrasada","",-'Planos de ação'!$N48+ROW()/1000000)</f>
        <v/>
      </c>
    </row>
    <row r="49" customFormat="false" ht="15" hidden="false" customHeight="false" outlineLevel="0" collapsed="false">
      <c r="T49" s="0" t="str">
        <f aca="false">IF('Planos de ação'!$M49&lt;&gt;"Atrasada","",-'Planos de ação'!$N49+ROW()/1000000)</f>
        <v/>
      </c>
    </row>
    <row r="50" customFormat="false" ht="15" hidden="false" customHeight="false" outlineLevel="0" collapsed="false">
      <c r="T50" s="0" t="str">
        <f aca="false">IF('Planos de ação'!$M50&lt;&gt;"Atrasada","",-'Planos de ação'!$N50+ROW()/1000000)</f>
        <v/>
      </c>
    </row>
    <row r="51" customFormat="false" ht="15" hidden="false" customHeight="false" outlineLevel="0" collapsed="false">
      <c r="T51" s="0" t="str">
        <f aca="false">IF('Planos de ação'!$M51&lt;&gt;"Atrasada","",-'Planos de ação'!$N51+ROW()/1000000)</f>
        <v/>
      </c>
    </row>
    <row r="52" customFormat="false" ht="15" hidden="false" customHeight="false" outlineLevel="0" collapsed="false">
      <c r="T52" s="0" t="str">
        <f aca="false">IF('Planos de ação'!$M52&lt;&gt;"Atrasada","",-'Planos de ação'!$N52+ROW()/1000000)</f>
        <v/>
      </c>
    </row>
    <row r="53" customFormat="false" ht="15" hidden="false" customHeight="false" outlineLevel="0" collapsed="false">
      <c r="T53" s="0" t="str">
        <f aca="false">IF('Planos de ação'!$M53&lt;&gt;"Atrasada","",-'Planos de ação'!$N53+ROW()/1000000)</f>
        <v/>
      </c>
    </row>
    <row r="54" customFormat="false" ht="15" hidden="false" customHeight="false" outlineLevel="0" collapsed="false">
      <c r="T54" s="0" t="str">
        <f aca="false">IF('Planos de ação'!$M54&lt;&gt;"Atrasada","",-'Planos de ação'!$N54+ROW()/1000000)</f>
        <v/>
      </c>
    </row>
    <row r="55" customFormat="false" ht="15" hidden="false" customHeight="false" outlineLevel="0" collapsed="false">
      <c r="T55" s="0" t="str">
        <f aca="false">IF('Planos de ação'!$M55&lt;&gt;"Atrasada","",-'Planos de ação'!$N55+ROW()/1000000)</f>
        <v/>
      </c>
    </row>
    <row r="56" customFormat="false" ht="15" hidden="false" customHeight="false" outlineLevel="0" collapsed="false">
      <c r="T56" s="0" t="str">
        <f aca="false">IF('Planos de ação'!$M56&lt;&gt;"Atrasada","",-'Planos de ação'!$N56+ROW()/1000000)</f>
        <v/>
      </c>
    </row>
    <row r="57" customFormat="false" ht="15" hidden="false" customHeight="false" outlineLevel="0" collapsed="false">
      <c r="B57" s="65" t="s">
        <v>183</v>
      </c>
      <c r="T57" s="0" t="str">
        <f aca="false">IF('Planos de ação'!$M57&lt;&gt;"Atrasada","",-'Planos de ação'!$N57+ROW()/1000000)</f>
        <v/>
      </c>
    </row>
    <row r="58" customFormat="false" ht="15" hidden="false" customHeight="false" outlineLevel="0" collapsed="false">
      <c r="B58" s="21" t="s">
        <v>184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T58" s="0" t="str">
        <f aca="false">IF('Planos de ação'!$M58&lt;&gt;"Atrasada","",-'Planos de ação'!$N58+ROW()/1000000)</f>
        <v/>
      </c>
    </row>
    <row r="59" customFormat="false" ht="15" hidden="false" customHeight="false" outlineLevel="0" collapsed="false">
      <c r="T59" s="0" t="str">
        <f aca="false">IF('Planos de ação'!$M59&lt;&gt;"Atrasada","",-'Planos de ação'!$N59+ROW()/1000000)</f>
        <v/>
      </c>
    </row>
    <row r="60" customFormat="false" ht="15" hidden="false" customHeight="false" outlineLevel="0" collapsed="false">
      <c r="B60" s="66" t="s">
        <v>32</v>
      </c>
      <c r="C60" s="66" t="s">
        <v>154</v>
      </c>
      <c r="E60" s="66" t="s">
        <v>57</v>
      </c>
      <c r="F60" s="66" t="s">
        <v>185</v>
      </c>
      <c r="T60" s="0" t="str">
        <f aca="false">IF('Planos de ação'!$M60&lt;&gt;"Atrasada","",-'Planos de ação'!$N60+ROW()/1000000)</f>
        <v/>
      </c>
    </row>
    <row r="61" customFormat="false" ht="15" hidden="false" customHeight="false" outlineLevel="0" collapsed="false">
      <c r="B61" s="67" t="s">
        <v>186</v>
      </c>
      <c r="C61" s="68" t="n">
        <f aca="false">IF(COUNTIFS('Planos de ação'!$C$4:$C$303,$B61,'Planos de ação'!$L$4:$L$303,"&lt;&gt;Concluída",'Planos de ação'!$L$4:$L$303,"&lt;&gt;Cancelada",'Planos de ação'!$D$4:$D$303,"?*")=0,NA(),COUNTIFS('Planos de ação'!$C$4:$C$303,$B61,'Planos de ação'!$L$4:$L$303,"&lt;&gt;Concluída",'Planos de ação'!$L$4:$L$303,"&lt;&gt;Cancelada",'Planos de ação'!$D$4:$D$303,"?*"))</f>
        <v>3</v>
      </c>
      <c r="E61" s="67" t="s">
        <v>62</v>
      </c>
      <c r="F61" s="68" t="n">
        <f aca="false">COUNTIFS('Planos de ação'!$A$4:$A$303,$E61,'Planos de ação'!$D$4:$D$303,"?*")</f>
        <v>4</v>
      </c>
      <c r="T61" s="0" t="str">
        <f aca="false">IF('Planos de ação'!$M61&lt;&gt;"Atrasada","",-'Planos de ação'!$N61+ROW()/1000000)</f>
        <v/>
      </c>
    </row>
    <row r="62" customFormat="false" ht="15" hidden="false" customHeight="false" outlineLevel="0" collapsed="false">
      <c r="B62" s="67" t="s">
        <v>187</v>
      </c>
      <c r="C62" s="68" t="n">
        <f aca="false">IF(COUNTIFS('Planos de ação'!$C$4:$C$303,$B62,'Planos de ação'!$L$4:$L$303,"&lt;&gt;Concluída",'Planos de ação'!$L$4:$L$303,"&lt;&gt;Cancelada",'Planos de ação'!$D$4:$D$303,"?*")=0,NA(),COUNTIFS('Planos de ação'!$C$4:$C$303,$B62,'Planos de ação'!$L$4:$L$303,"&lt;&gt;Concluída",'Planos de ação'!$L$4:$L$303,"&lt;&gt;Cancelada",'Planos de ação'!$D$4:$D$303,"?*"))</f>
        <v>3</v>
      </c>
      <c r="E62" s="67" t="s">
        <v>66</v>
      </c>
      <c r="F62" s="68" t="n">
        <f aca="false">COUNTIFS('Planos de ação'!$A$4:$A$303,$E62,'Planos de ação'!$D$4:$D$303,"?*")</f>
        <v>2</v>
      </c>
      <c r="T62" s="0" t="str">
        <f aca="false">IF('Planos de ação'!$M62&lt;&gt;"Atrasada","",-'Planos de ação'!$N62+ROW()/1000000)</f>
        <v/>
      </c>
    </row>
    <row r="63" customFormat="false" ht="15" hidden="false" customHeight="false" outlineLevel="0" collapsed="false">
      <c r="B63" s="67" t="s">
        <v>188</v>
      </c>
      <c r="C63" s="68" t="n">
        <f aca="false">IF(COUNTIFS('Planos de ação'!$C$4:$C$303,$B63,'Planos de ação'!$L$4:$L$303,"&lt;&gt;Concluída",'Planos de ação'!$L$4:$L$303,"&lt;&gt;Cancelada",'Planos de ação'!$D$4:$D$303,"?*")=0,NA(),COUNTIFS('Planos de ação'!$C$4:$C$303,$B63,'Planos de ação'!$L$4:$L$303,"&lt;&gt;Concluída",'Planos de ação'!$L$4:$L$303,"&lt;&gt;Cancelada",'Planos de ação'!$D$4:$D$303,"?*"))</f>
        <v>2</v>
      </c>
      <c r="E63" s="67" t="s">
        <v>70</v>
      </c>
      <c r="F63" s="68" t="n">
        <f aca="false">COUNTIFS('Planos de ação'!$A$4:$A$303,$E63,'Planos de ação'!$D$4:$D$303,"?*")</f>
        <v>1</v>
      </c>
      <c r="T63" s="0" t="str">
        <f aca="false">IF('Planos de ação'!$M63&lt;&gt;"Atrasada","",-'Planos de ação'!$N63+ROW()/1000000)</f>
        <v/>
      </c>
    </row>
    <row r="64" customFormat="false" ht="15" hidden="false" customHeight="false" outlineLevel="0" collapsed="false">
      <c r="E64" s="67" t="s">
        <v>74</v>
      </c>
      <c r="F64" s="68" t="n">
        <f aca="false">COUNTIFS('Planos de ação'!$A$4:$A$303,$E64,'Planos de ação'!$D$4:$D$303,"?*")</f>
        <v>1</v>
      </c>
      <c r="T64" s="0" t="str">
        <f aca="false">IF('Planos de ação'!$M64&lt;&gt;"Atrasada","",-'Planos de ação'!$N64+ROW()/1000000)</f>
        <v/>
      </c>
    </row>
    <row r="65" customFormat="false" ht="15" hidden="false" customHeight="false" outlineLevel="0" collapsed="false">
      <c r="E65" s="67" t="s">
        <v>78</v>
      </c>
      <c r="F65" s="68" t="n">
        <f aca="false">COUNTIFS('Planos de ação'!$A$4:$A$303,$E65,'Planos de ação'!$D$4:$D$303,"?*")</f>
        <v>1</v>
      </c>
      <c r="T65" s="0" t="str">
        <f aca="false">IF('Planos de ação'!$M65&lt;&gt;"Atrasada","",-'Planos de ação'!$N65+ROW()/1000000)</f>
        <v/>
      </c>
    </row>
    <row r="66" customFormat="false" ht="15" hidden="false" customHeight="false" outlineLevel="0" collapsed="false">
      <c r="E66" s="67" t="s">
        <v>81</v>
      </c>
      <c r="F66" s="68" t="n">
        <f aca="false">COUNTIFS('Planos de ação'!$A$4:$A$303,$E66,'Planos de ação'!$D$4:$D$303,"?*")</f>
        <v>2</v>
      </c>
      <c r="T66" s="0" t="str">
        <f aca="false">IF('Planos de ação'!$M66&lt;&gt;"Atrasada","",-'Planos de ação'!$N66+ROW()/1000000)</f>
        <v/>
      </c>
    </row>
    <row r="67" customFormat="false" ht="15" hidden="false" customHeight="false" outlineLevel="0" collapsed="false">
      <c r="E67" s="67" t="s">
        <v>84</v>
      </c>
      <c r="F67" s="68" t="n">
        <f aca="false">COUNTIFS('Planos de ação'!$A$4:$A$303,$E67,'Planos de ação'!$D$4:$D$303,"?*")</f>
        <v>1</v>
      </c>
      <c r="T67" s="0" t="str">
        <f aca="false">IF('Planos de ação'!$M67&lt;&gt;"Atrasada","",-'Planos de ação'!$N67+ROW()/1000000)</f>
        <v/>
      </c>
    </row>
    <row r="68" customFormat="false" ht="15" hidden="false" customHeight="false" outlineLevel="0" collapsed="false">
      <c r="T68" s="0" t="str">
        <f aca="false">IF('Planos de ação'!$M68&lt;&gt;"Atrasada","",-'Planos de ação'!$N68+ROW()/1000000)</f>
        <v/>
      </c>
    </row>
    <row r="69" customFormat="false" ht="15" hidden="false" customHeight="false" outlineLevel="0" collapsed="false">
      <c r="T69" s="0" t="str">
        <f aca="false">IF('Planos de ação'!$M69&lt;&gt;"Atrasada","",-'Planos de ação'!$N69+ROW()/1000000)</f>
        <v/>
      </c>
    </row>
    <row r="70" customFormat="false" ht="15" hidden="false" customHeight="false" outlineLevel="0" collapsed="false">
      <c r="T70" s="0" t="str">
        <f aca="false">IF('Planos de ação'!$M70&lt;&gt;"Atrasada","",-'Planos de ação'!$N70+ROW()/1000000)</f>
        <v/>
      </c>
    </row>
    <row r="71" customFormat="false" ht="15" hidden="false" customHeight="false" outlineLevel="0" collapsed="false">
      <c r="T71" s="0" t="str">
        <f aca="false">IF('Planos de ação'!$M71&lt;&gt;"Atrasada","",-'Planos de ação'!$N71+ROW()/1000000)</f>
        <v/>
      </c>
    </row>
    <row r="72" customFormat="false" ht="15" hidden="false" customHeight="false" outlineLevel="0" collapsed="false">
      <c r="T72" s="0" t="str">
        <f aca="false">IF('Planos de ação'!$M72&lt;&gt;"Atrasada","",-'Planos de ação'!$N72+ROW()/1000000)</f>
        <v/>
      </c>
    </row>
    <row r="73" customFormat="false" ht="15" hidden="false" customHeight="false" outlineLevel="0" collapsed="false">
      <c r="T73" s="0" t="str">
        <f aca="false">IF('Planos de ação'!$M73&lt;&gt;"Atrasada","",-'Planos de ação'!$N73+ROW()/1000000)</f>
        <v/>
      </c>
    </row>
    <row r="74" customFormat="false" ht="15" hidden="false" customHeight="false" outlineLevel="0" collapsed="false">
      <c r="T74" s="0" t="str">
        <f aca="false">IF('Planos de ação'!$M74&lt;&gt;"Atrasada","",-'Planos de ação'!$N74+ROW()/1000000)</f>
        <v/>
      </c>
    </row>
    <row r="75" customFormat="false" ht="15" hidden="false" customHeight="false" outlineLevel="0" collapsed="false">
      <c r="T75" s="0" t="str">
        <f aca="false">IF('Planos de ação'!$M75&lt;&gt;"Atrasada","",-'Planos de ação'!$N75+ROW()/1000000)</f>
        <v/>
      </c>
    </row>
    <row r="76" customFormat="false" ht="15" hidden="false" customHeight="false" outlineLevel="0" collapsed="false">
      <c r="T76" s="0" t="str">
        <f aca="false">IF('Planos de ação'!$M76&lt;&gt;"Atrasada","",-'Planos de ação'!$N76+ROW()/1000000)</f>
        <v/>
      </c>
    </row>
    <row r="77" customFormat="false" ht="15" hidden="false" customHeight="false" outlineLevel="0" collapsed="false">
      <c r="T77" s="0" t="str">
        <f aca="false">IF('Planos de ação'!$M77&lt;&gt;"Atrasada","",-'Planos de ação'!$N77+ROW()/1000000)</f>
        <v/>
      </c>
    </row>
    <row r="78" customFormat="false" ht="15" hidden="false" customHeight="false" outlineLevel="0" collapsed="false">
      <c r="T78" s="0" t="str">
        <f aca="false">IF('Planos de ação'!$M78&lt;&gt;"Atrasada","",-'Planos de ação'!$N78+ROW()/1000000)</f>
        <v/>
      </c>
    </row>
    <row r="79" customFormat="false" ht="15" hidden="false" customHeight="false" outlineLevel="0" collapsed="false">
      <c r="T79" s="0" t="str">
        <f aca="false">IF('Planos de ação'!$M79&lt;&gt;"Atrasada","",-'Planos de ação'!$N79+ROW()/1000000)</f>
        <v/>
      </c>
    </row>
    <row r="80" customFormat="false" ht="15" hidden="false" customHeight="false" outlineLevel="0" collapsed="false">
      <c r="T80" s="0" t="str">
        <f aca="false">IF('Planos de ação'!$M80&lt;&gt;"Atrasada","",-'Planos de ação'!$N80+ROW()/1000000)</f>
        <v/>
      </c>
    </row>
    <row r="81" customFormat="false" ht="15" hidden="false" customHeight="false" outlineLevel="0" collapsed="false">
      <c r="T81" s="0" t="str">
        <f aca="false">IF('Planos de ação'!$M81&lt;&gt;"Atrasada","",-'Planos de ação'!$N81+ROW()/1000000)</f>
        <v/>
      </c>
    </row>
    <row r="82" customFormat="false" ht="15" hidden="false" customHeight="false" outlineLevel="0" collapsed="false">
      <c r="T82" s="0" t="str">
        <f aca="false">IF('Planos de ação'!$M82&lt;&gt;"Atrasada","",-'Planos de ação'!$N82+ROW()/1000000)</f>
        <v/>
      </c>
    </row>
    <row r="83" customFormat="false" ht="15" hidden="false" customHeight="false" outlineLevel="0" collapsed="false">
      <c r="T83" s="0" t="str">
        <f aca="false">IF('Planos de ação'!$M83&lt;&gt;"Atrasada","",-'Planos de ação'!$N83+ROW()/1000000)</f>
        <v/>
      </c>
    </row>
    <row r="84" customFormat="false" ht="15" hidden="false" customHeight="false" outlineLevel="0" collapsed="false">
      <c r="T84" s="0" t="str">
        <f aca="false">IF('Planos de ação'!$M84&lt;&gt;"Atrasada","",-'Planos de ação'!$N84+ROW()/1000000)</f>
        <v/>
      </c>
    </row>
    <row r="85" customFormat="false" ht="15" hidden="false" customHeight="false" outlineLevel="0" collapsed="false">
      <c r="T85" s="0" t="str">
        <f aca="false">IF('Planos de ação'!$M85&lt;&gt;"Atrasada","",-'Planos de ação'!$N85+ROW()/1000000)</f>
        <v/>
      </c>
    </row>
    <row r="86" customFormat="false" ht="15" hidden="false" customHeight="false" outlineLevel="0" collapsed="false">
      <c r="T86" s="0" t="str">
        <f aca="false">IF('Planos de ação'!$M86&lt;&gt;"Atrasada","",-'Planos de ação'!$N86+ROW()/1000000)</f>
        <v/>
      </c>
    </row>
    <row r="87" customFormat="false" ht="15" hidden="false" customHeight="false" outlineLevel="0" collapsed="false">
      <c r="T87" s="0" t="str">
        <f aca="false">IF('Planos de ação'!$M87&lt;&gt;"Atrasada","",-'Planos de ação'!$N87+ROW()/1000000)</f>
        <v/>
      </c>
    </row>
    <row r="88" customFormat="false" ht="15" hidden="false" customHeight="false" outlineLevel="0" collapsed="false">
      <c r="T88" s="0" t="str">
        <f aca="false">IF('Planos de ação'!$M88&lt;&gt;"Atrasada","",-'Planos de ação'!$N88+ROW()/1000000)</f>
        <v/>
      </c>
    </row>
    <row r="89" customFormat="false" ht="15" hidden="false" customHeight="false" outlineLevel="0" collapsed="false">
      <c r="T89" s="0" t="str">
        <f aca="false">IF('Planos de ação'!$M89&lt;&gt;"Atrasada","",-'Planos de ação'!$N89+ROW()/1000000)</f>
        <v/>
      </c>
    </row>
    <row r="90" customFormat="false" ht="15" hidden="false" customHeight="false" outlineLevel="0" collapsed="false">
      <c r="T90" s="0" t="str">
        <f aca="false">IF('Planos de ação'!$M90&lt;&gt;"Atrasada","",-'Planos de ação'!$N90+ROW()/1000000)</f>
        <v/>
      </c>
    </row>
    <row r="91" customFormat="false" ht="15" hidden="false" customHeight="false" outlineLevel="0" collapsed="false">
      <c r="T91" s="0" t="str">
        <f aca="false">IF('Planos de ação'!$M91&lt;&gt;"Atrasada","",-'Planos de ação'!$N91+ROW()/1000000)</f>
        <v/>
      </c>
    </row>
    <row r="92" customFormat="false" ht="15" hidden="false" customHeight="false" outlineLevel="0" collapsed="false">
      <c r="T92" s="0" t="str">
        <f aca="false">IF('Planos de ação'!$M92&lt;&gt;"Atrasada","",-'Planos de ação'!$N92+ROW()/1000000)</f>
        <v/>
      </c>
    </row>
    <row r="93" customFormat="false" ht="15" hidden="false" customHeight="false" outlineLevel="0" collapsed="false">
      <c r="T93" s="0" t="str">
        <f aca="false">IF('Planos de ação'!$M93&lt;&gt;"Atrasada","",-'Planos de ação'!$N93+ROW()/1000000)</f>
        <v/>
      </c>
    </row>
    <row r="94" customFormat="false" ht="15" hidden="false" customHeight="false" outlineLevel="0" collapsed="false">
      <c r="T94" s="0" t="str">
        <f aca="false">IF('Planos de ação'!$M94&lt;&gt;"Atrasada","",-'Planos de ação'!$N94+ROW()/1000000)</f>
        <v/>
      </c>
    </row>
    <row r="95" customFormat="false" ht="15" hidden="false" customHeight="false" outlineLevel="0" collapsed="false">
      <c r="T95" s="0" t="str">
        <f aca="false">IF('Planos de ação'!$M95&lt;&gt;"Atrasada","",-'Planos de ação'!$N95+ROW()/1000000)</f>
        <v/>
      </c>
    </row>
    <row r="96" customFormat="false" ht="15" hidden="false" customHeight="false" outlineLevel="0" collapsed="false">
      <c r="T96" s="0" t="str">
        <f aca="false">IF('Planos de ação'!$M96&lt;&gt;"Atrasada","",-'Planos de ação'!$N96+ROW()/1000000)</f>
        <v/>
      </c>
    </row>
    <row r="97" customFormat="false" ht="15" hidden="false" customHeight="false" outlineLevel="0" collapsed="false">
      <c r="T97" s="0" t="str">
        <f aca="false">IF('Planos de ação'!$M97&lt;&gt;"Atrasada","",-'Planos de ação'!$N97+ROW()/1000000)</f>
        <v/>
      </c>
    </row>
    <row r="98" customFormat="false" ht="15" hidden="false" customHeight="false" outlineLevel="0" collapsed="false">
      <c r="T98" s="0" t="str">
        <f aca="false">IF('Planos de ação'!$M98&lt;&gt;"Atrasada","",-'Planos de ação'!$N98+ROW()/1000000)</f>
        <v/>
      </c>
    </row>
    <row r="99" customFormat="false" ht="15" hidden="false" customHeight="false" outlineLevel="0" collapsed="false">
      <c r="T99" s="0" t="str">
        <f aca="false">IF('Planos de ação'!$M99&lt;&gt;"Atrasada","",-'Planos de ação'!$N99+ROW()/1000000)</f>
        <v/>
      </c>
    </row>
    <row r="100" customFormat="false" ht="15" hidden="false" customHeight="false" outlineLevel="0" collapsed="false">
      <c r="T100" s="0" t="str">
        <f aca="false">IF('Planos de ação'!$M100&lt;&gt;"Atrasada","",-'Planos de ação'!$N100+ROW()/1000000)</f>
        <v/>
      </c>
    </row>
    <row r="101" customFormat="false" ht="15" hidden="false" customHeight="false" outlineLevel="0" collapsed="false">
      <c r="T101" s="0" t="str">
        <f aca="false">IF('Planos de ação'!$M101&lt;&gt;"Atrasada","",-'Planos de ação'!$N101+ROW()/1000000)</f>
        <v/>
      </c>
    </row>
    <row r="102" customFormat="false" ht="15" hidden="false" customHeight="false" outlineLevel="0" collapsed="false">
      <c r="T102" s="0" t="str">
        <f aca="false">IF('Planos de ação'!$M102&lt;&gt;"Atrasada","",-'Planos de ação'!$N102+ROW()/1000000)</f>
        <v/>
      </c>
    </row>
    <row r="103" customFormat="false" ht="15" hidden="false" customHeight="false" outlineLevel="0" collapsed="false">
      <c r="T103" s="0" t="str">
        <f aca="false">IF('Planos de ação'!$M103&lt;&gt;"Atrasada","",-'Planos de ação'!$N103+ROW()/1000000)</f>
        <v/>
      </c>
    </row>
    <row r="104" customFormat="false" ht="15" hidden="false" customHeight="false" outlineLevel="0" collapsed="false">
      <c r="T104" s="0" t="str">
        <f aca="false">IF('Planos de ação'!$M104&lt;&gt;"Atrasada","",-'Planos de ação'!$N104+ROW()/1000000)</f>
        <v/>
      </c>
    </row>
    <row r="105" customFormat="false" ht="15" hidden="false" customHeight="false" outlineLevel="0" collapsed="false">
      <c r="T105" s="0" t="str">
        <f aca="false">IF('Planos de ação'!$M105&lt;&gt;"Atrasada","",-'Planos de ação'!$N105+ROW()/1000000)</f>
        <v/>
      </c>
    </row>
    <row r="106" customFormat="false" ht="15" hidden="false" customHeight="false" outlineLevel="0" collapsed="false">
      <c r="T106" s="0" t="str">
        <f aca="false">IF('Planos de ação'!$M106&lt;&gt;"Atrasada","",-'Planos de ação'!$N106+ROW()/1000000)</f>
        <v/>
      </c>
    </row>
    <row r="107" customFormat="false" ht="15" hidden="false" customHeight="false" outlineLevel="0" collapsed="false">
      <c r="T107" s="0" t="str">
        <f aca="false">IF('Planos de ação'!$M107&lt;&gt;"Atrasada","",-'Planos de ação'!$N107+ROW()/1000000)</f>
        <v/>
      </c>
    </row>
    <row r="108" customFormat="false" ht="15" hidden="false" customHeight="false" outlineLevel="0" collapsed="false">
      <c r="T108" s="0" t="str">
        <f aca="false">IF('Planos de ação'!$M108&lt;&gt;"Atrasada","",-'Planos de ação'!$N108+ROW()/1000000)</f>
        <v/>
      </c>
    </row>
    <row r="109" customFormat="false" ht="15" hidden="false" customHeight="false" outlineLevel="0" collapsed="false">
      <c r="T109" s="0" t="str">
        <f aca="false">IF('Planos de ação'!$M109&lt;&gt;"Atrasada","",-'Planos de ação'!$N109+ROW()/1000000)</f>
        <v/>
      </c>
    </row>
    <row r="110" customFormat="false" ht="15" hidden="false" customHeight="false" outlineLevel="0" collapsed="false">
      <c r="T110" s="0" t="str">
        <f aca="false">IF('Planos de ação'!$M110&lt;&gt;"Atrasada","",-'Planos de ação'!$N110+ROW()/1000000)</f>
        <v/>
      </c>
    </row>
    <row r="111" customFormat="false" ht="15" hidden="false" customHeight="false" outlineLevel="0" collapsed="false">
      <c r="T111" s="0" t="str">
        <f aca="false">IF('Planos de ação'!$M111&lt;&gt;"Atrasada","",-'Planos de ação'!$N111+ROW()/1000000)</f>
        <v/>
      </c>
    </row>
    <row r="112" customFormat="false" ht="15" hidden="false" customHeight="false" outlineLevel="0" collapsed="false">
      <c r="T112" s="0" t="str">
        <f aca="false">IF('Planos de ação'!$M112&lt;&gt;"Atrasada","",-'Planos de ação'!$N112+ROW()/1000000)</f>
        <v/>
      </c>
    </row>
    <row r="113" customFormat="false" ht="15" hidden="false" customHeight="false" outlineLevel="0" collapsed="false">
      <c r="T113" s="0" t="str">
        <f aca="false">IF('Planos de ação'!$M113&lt;&gt;"Atrasada","",-'Planos de ação'!$N113+ROW()/1000000)</f>
        <v/>
      </c>
    </row>
    <row r="114" customFormat="false" ht="15" hidden="false" customHeight="false" outlineLevel="0" collapsed="false">
      <c r="T114" s="0" t="str">
        <f aca="false">IF('Planos de ação'!$M114&lt;&gt;"Atrasada","",-'Planos de ação'!$N114+ROW()/1000000)</f>
        <v/>
      </c>
    </row>
    <row r="115" customFormat="false" ht="15" hidden="false" customHeight="false" outlineLevel="0" collapsed="false">
      <c r="T115" s="0" t="str">
        <f aca="false">IF('Planos de ação'!$M115&lt;&gt;"Atrasada","",-'Planos de ação'!$N115+ROW()/1000000)</f>
        <v/>
      </c>
    </row>
    <row r="116" customFormat="false" ht="15" hidden="false" customHeight="false" outlineLevel="0" collapsed="false">
      <c r="T116" s="0" t="str">
        <f aca="false">IF('Planos de ação'!$M116&lt;&gt;"Atrasada","",-'Planos de ação'!$N116+ROW()/1000000)</f>
        <v/>
      </c>
    </row>
    <row r="117" customFormat="false" ht="15" hidden="false" customHeight="false" outlineLevel="0" collapsed="false">
      <c r="T117" s="0" t="str">
        <f aca="false">IF('Planos de ação'!$M117&lt;&gt;"Atrasada","",-'Planos de ação'!$N117+ROW()/1000000)</f>
        <v/>
      </c>
    </row>
    <row r="118" customFormat="false" ht="15" hidden="false" customHeight="false" outlineLevel="0" collapsed="false">
      <c r="T118" s="0" t="str">
        <f aca="false">IF('Planos de ação'!$M118&lt;&gt;"Atrasada","",-'Planos de ação'!$N118+ROW()/1000000)</f>
        <v/>
      </c>
    </row>
    <row r="119" customFormat="false" ht="15" hidden="false" customHeight="false" outlineLevel="0" collapsed="false">
      <c r="T119" s="0" t="str">
        <f aca="false">IF('Planos de ação'!$M119&lt;&gt;"Atrasada","",-'Planos de ação'!$N119+ROW()/1000000)</f>
        <v/>
      </c>
    </row>
    <row r="120" customFormat="false" ht="15" hidden="false" customHeight="false" outlineLevel="0" collapsed="false">
      <c r="T120" s="0" t="str">
        <f aca="false">IF('Planos de ação'!$M120&lt;&gt;"Atrasada","",-'Planos de ação'!$N120+ROW()/1000000)</f>
        <v/>
      </c>
    </row>
    <row r="121" customFormat="false" ht="15" hidden="false" customHeight="false" outlineLevel="0" collapsed="false">
      <c r="T121" s="0" t="str">
        <f aca="false">IF('Planos de ação'!$M121&lt;&gt;"Atrasada","",-'Planos de ação'!$N121+ROW()/1000000)</f>
        <v/>
      </c>
    </row>
    <row r="122" customFormat="false" ht="15" hidden="false" customHeight="false" outlineLevel="0" collapsed="false">
      <c r="T122" s="0" t="str">
        <f aca="false">IF('Planos de ação'!$M122&lt;&gt;"Atrasada","",-'Planos de ação'!$N122+ROW()/1000000)</f>
        <v/>
      </c>
    </row>
    <row r="123" customFormat="false" ht="15" hidden="false" customHeight="false" outlineLevel="0" collapsed="false">
      <c r="T123" s="0" t="str">
        <f aca="false">IF('Planos de ação'!$M123&lt;&gt;"Atrasada","",-'Planos de ação'!$N123+ROW()/1000000)</f>
        <v/>
      </c>
    </row>
    <row r="124" customFormat="false" ht="15" hidden="false" customHeight="false" outlineLevel="0" collapsed="false">
      <c r="T124" s="0" t="str">
        <f aca="false">IF('Planos de ação'!$M124&lt;&gt;"Atrasada","",-'Planos de ação'!$N124+ROW()/1000000)</f>
        <v/>
      </c>
    </row>
    <row r="125" customFormat="false" ht="15" hidden="false" customHeight="false" outlineLevel="0" collapsed="false">
      <c r="T125" s="0" t="str">
        <f aca="false">IF('Planos de ação'!$M125&lt;&gt;"Atrasada","",-'Planos de ação'!$N125+ROW()/1000000)</f>
        <v/>
      </c>
    </row>
    <row r="126" customFormat="false" ht="15" hidden="false" customHeight="false" outlineLevel="0" collapsed="false">
      <c r="T126" s="0" t="str">
        <f aca="false">IF('Planos de ação'!$M126&lt;&gt;"Atrasada","",-'Planos de ação'!$N126+ROW()/1000000)</f>
        <v/>
      </c>
    </row>
    <row r="127" customFormat="false" ht="15" hidden="false" customHeight="false" outlineLevel="0" collapsed="false">
      <c r="T127" s="0" t="str">
        <f aca="false">IF('Planos de ação'!$M127&lt;&gt;"Atrasada","",-'Planos de ação'!$N127+ROW()/1000000)</f>
        <v/>
      </c>
    </row>
    <row r="128" customFormat="false" ht="15" hidden="false" customHeight="false" outlineLevel="0" collapsed="false">
      <c r="T128" s="0" t="str">
        <f aca="false">IF('Planos de ação'!$M128&lt;&gt;"Atrasada","",-'Planos de ação'!$N128+ROW()/1000000)</f>
        <v/>
      </c>
    </row>
    <row r="129" customFormat="false" ht="15" hidden="false" customHeight="false" outlineLevel="0" collapsed="false">
      <c r="T129" s="0" t="str">
        <f aca="false">IF('Planos de ação'!$M129&lt;&gt;"Atrasada","",-'Planos de ação'!$N129+ROW()/1000000)</f>
        <v/>
      </c>
    </row>
    <row r="130" customFormat="false" ht="15" hidden="false" customHeight="false" outlineLevel="0" collapsed="false">
      <c r="T130" s="0" t="str">
        <f aca="false">IF('Planos de ação'!$M130&lt;&gt;"Atrasada","",-'Planos de ação'!$N130+ROW()/1000000)</f>
        <v/>
      </c>
    </row>
    <row r="131" customFormat="false" ht="15" hidden="false" customHeight="false" outlineLevel="0" collapsed="false">
      <c r="T131" s="0" t="str">
        <f aca="false">IF('Planos de ação'!$M131&lt;&gt;"Atrasada","",-'Planos de ação'!$N131+ROW()/1000000)</f>
        <v/>
      </c>
    </row>
    <row r="132" customFormat="false" ht="15" hidden="false" customHeight="false" outlineLevel="0" collapsed="false">
      <c r="T132" s="0" t="str">
        <f aca="false">IF('Planos de ação'!$M132&lt;&gt;"Atrasada","",-'Planos de ação'!$N132+ROW()/1000000)</f>
        <v/>
      </c>
    </row>
    <row r="133" customFormat="false" ht="15" hidden="false" customHeight="false" outlineLevel="0" collapsed="false">
      <c r="T133" s="0" t="str">
        <f aca="false">IF('Planos de ação'!$M133&lt;&gt;"Atrasada","",-'Planos de ação'!$N133+ROW()/1000000)</f>
        <v/>
      </c>
    </row>
    <row r="134" customFormat="false" ht="15" hidden="false" customHeight="false" outlineLevel="0" collapsed="false">
      <c r="T134" s="0" t="str">
        <f aca="false">IF('Planos de ação'!$M134&lt;&gt;"Atrasada","",-'Planos de ação'!$N134+ROW()/1000000)</f>
        <v/>
      </c>
    </row>
    <row r="135" customFormat="false" ht="15" hidden="false" customHeight="false" outlineLevel="0" collapsed="false">
      <c r="T135" s="0" t="str">
        <f aca="false">IF('Planos de ação'!$M135&lt;&gt;"Atrasada","",-'Planos de ação'!$N135+ROW()/1000000)</f>
        <v/>
      </c>
    </row>
    <row r="136" customFormat="false" ht="15" hidden="false" customHeight="false" outlineLevel="0" collapsed="false">
      <c r="T136" s="0" t="str">
        <f aca="false">IF('Planos de ação'!$M136&lt;&gt;"Atrasada","",-'Planos de ação'!$N136+ROW()/1000000)</f>
        <v/>
      </c>
    </row>
    <row r="137" customFormat="false" ht="15" hidden="false" customHeight="false" outlineLevel="0" collapsed="false">
      <c r="T137" s="0" t="str">
        <f aca="false">IF('Planos de ação'!$M137&lt;&gt;"Atrasada","",-'Planos de ação'!$N137+ROW()/1000000)</f>
        <v/>
      </c>
    </row>
    <row r="138" customFormat="false" ht="15" hidden="false" customHeight="false" outlineLevel="0" collapsed="false">
      <c r="T138" s="0" t="str">
        <f aca="false">IF('Planos de ação'!$M138&lt;&gt;"Atrasada","",-'Planos de ação'!$N138+ROW()/1000000)</f>
        <v/>
      </c>
    </row>
    <row r="139" customFormat="false" ht="15" hidden="false" customHeight="false" outlineLevel="0" collapsed="false">
      <c r="T139" s="0" t="str">
        <f aca="false">IF('Planos de ação'!$M139&lt;&gt;"Atrasada","",-'Planos de ação'!$N139+ROW()/1000000)</f>
        <v/>
      </c>
    </row>
    <row r="140" customFormat="false" ht="15" hidden="false" customHeight="false" outlineLevel="0" collapsed="false">
      <c r="T140" s="0" t="str">
        <f aca="false">IF('Planos de ação'!$M140&lt;&gt;"Atrasada","",-'Planos de ação'!$N140+ROW()/1000000)</f>
        <v/>
      </c>
    </row>
    <row r="141" customFormat="false" ht="15" hidden="false" customHeight="false" outlineLevel="0" collapsed="false">
      <c r="T141" s="0" t="str">
        <f aca="false">IF('Planos de ação'!$M141&lt;&gt;"Atrasada","",-'Planos de ação'!$N141+ROW()/1000000)</f>
        <v/>
      </c>
    </row>
    <row r="142" customFormat="false" ht="15" hidden="false" customHeight="false" outlineLevel="0" collapsed="false">
      <c r="T142" s="0" t="str">
        <f aca="false">IF('Planos de ação'!$M142&lt;&gt;"Atrasada","",-'Planos de ação'!$N142+ROW()/1000000)</f>
        <v/>
      </c>
    </row>
    <row r="143" customFormat="false" ht="15" hidden="false" customHeight="false" outlineLevel="0" collapsed="false">
      <c r="T143" s="0" t="str">
        <f aca="false">IF('Planos de ação'!$M143&lt;&gt;"Atrasada","",-'Planos de ação'!$N143+ROW()/1000000)</f>
        <v/>
      </c>
    </row>
    <row r="144" customFormat="false" ht="15" hidden="false" customHeight="false" outlineLevel="0" collapsed="false">
      <c r="T144" s="0" t="str">
        <f aca="false">IF('Planos de ação'!$M144&lt;&gt;"Atrasada","",-'Planos de ação'!$N144+ROW()/1000000)</f>
        <v/>
      </c>
    </row>
    <row r="145" customFormat="false" ht="15" hidden="false" customHeight="false" outlineLevel="0" collapsed="false">
      <c r="T145" s="0" t="str">
        <f aca="false">IF('Planos de ação'!$M145&lt;&gt;"Atrasada","",-'Planos de ação'!$N145+ROW()/1000000)</f>
        <v/>
      </c>
    </row>
    <row r="146" customFormat="false" ht="15" hidden="false" customHeight="false" outlineLevel="0" collapsed="false">
      <c r="T146" s="0" t="str">
        <f aca="false">IF('Planos de ação'!$M146&lt;&gt;"Atrasada","",-'Planos de ação'!$N146+ROW()/1000000)</f>
        <v/>
      </c>
    </row>
    <row r="147" customFormat="false" ht="15" hidden="false" customHeight="false" outlineLevel="0" collapsed="false">
      <c r="T147" s="0" t="str">
        <f aca="false">IF('Planos de ação'!$M147&lt;&gt;"Atrasada","",-'Planos de ação'!$N147+ROW()/1000000)</f>
        <v/>
      </c>
    </row>
    <row r="148" customFormat="false" ht="15" hidden="false" customHeight="false" outlineLevel="0" collapsed="false">
      <c r="T148" s="0" t="str">
        <f aca="false">IF('Planos de ação'!$M148&lt;&gt;"Atrasada","",-'Planos de ação'!$N148+ROW()/1000000)</f>
        <v/>
      </c>
    </row>
    <row r="149" customFormat="false" ht="15" hidden="false" customHeight="false" outlineLevel="0" collapsed="false">
      <c r="T149" s="0" t="str">
        <f aca="false">IF('Planos de ação'!$M149&lt;&gt;"Atrasada","",-'Planos de ação'!$N149+ROW()/1000000)</f>
        <v/>
      </c>
    </row>
    <row r="150" customFormat="false" ht="15" hidden="false" customHeight="false" outlineLevel="0" collapsed="false">
      <c r="T150" s="0" t="str">
        <f aca="false">IF('Planos de ação'!$M150&lt;&gt;"Atrasada","",-'Planos de ação'!$N150+ROW()/1000000)</f>
        <v/>
      </c>
    </row>
    <row r="151" customFormat="false" ht="15" hidden="false" customHeight="false" outlineLevel="0" collapsed="false">
      <c r="T151" s="0" t="str">
        <f aca="false">IF('Planos de ação'!$M151&lt;&gt;"Atrasada","",-'Planos de ação'!$N151+ROW()/1000000)</f>
        <v/>
      </c>
    </row>
    <row r="152" customFormat="false" ht="15" hidden="false" customHeight="false" outlineLevel="0" collapsed="false">
      <c r="T152" s="0" t="str">
        <f aca="false">IF('Planos de ação'!$M152&lt;&gt;"Atrasada","",-'Planos de ação'!$N152+ROW()/1000000)</f>
        <v/>
      </c>
    </row>
    <row r="153" customFormat="false" ht="15" hidden="false" customHeight="false" outlineLevel="0" collapsed="false">
      <c r="T153" s="0" t="str">
        <f aca="false">IF('Planos de ação'!$M153&lt;&gt;"Atrasada","",-'Planos de ação'!$N153+ROW()/1000000)</f>
        <v/>
      </c>
    </row>
    <row r="154" customFormat="false" ht="15" hidden="false" customHeight="false" outlineLevel="0" collapsed="false">
      <c r="T154" s="0" t="str">
        <f aca="false">IF('Planos de ação'!$M154&lt;&gt;"Atrasada","",-'Planos de ação'!$N154+ROW()/1000000)</f>
        <v/>
      </c>
    </row>
    <row r="155" customFormat="false" ht="15" hidden="false" customHeight="false" outlineLevel="0" collapsed="false">
      <c r="T155" s="0" t="str">
        <f aca="false">IF('Planos de ação'!$M155&lt;&gt;"Atrasada","",-'Planos de ação'!$N155+ROW()/1000000)</f>
        <v/>
      </c>
    </row>
    <row r="156" customFormat="false" ht="15" hidden="false" customHeight="false" outlineLevel="0" collapsed="false">
      <c r="T156" s="0" t="str">
        <f aca="false">IF('Planos de ação'!$M156&lt;&gt;"Atrasada","",-'Planos de ação'!$N156+ROW()/1000000)</f>
        <v/>
      </c>
    </row>
    <row r="157" customFormat="false" ht="15" hidden="false" customHeight="false" outlineLevel="0" collapsed="false">
      <c r="T157" s="0" t="str">
        <f aca="false">IF('Planos de ação'!$M157&lt;&gt;"Atrasada","",-'Planos de ação'!$N157+ROW()/1000000)</f>
        <v/>
      </c>
    </row>
    <row r="158" customFormat="false" ht="15" hidden="false" customHeight="false" outlineLevel="0" collapsed="false">
      <c r="T158" s="0" t="str">
        <f aca="false">IF('Planos de ação'!$M158&lt;&gt;"Atrasada","",-'Planos de ação'!$N158+ROW()/1000000)</f>
        <v/>
      </c>
    </row>
    <row r="159" customFormat="false" ht="15" hidden="false" customHeight="false" outlineLevel="0" collapsed="false">
      <c r="T159" s="0" t="str">
        <f aca="false">IF('Planos de ação'!$M159&lt;&gt;"Atrasada","",-'Planos de ação'!$N159+ROW()/1000000)</f>
        <v/>
      </c>
    </row>
    <row r="160" customFormat="false" ht="15" hidden="false" customHeight="false" outlineLevel="0" collapsed="false">
      <c r="T160" s="0" t="str">
        <f aca="false">IF('Planos de ação'!$M160&lt;&gt;"Atrasada","",-'Planos de ação'!$N160+ROW()/1000000)</f>
        <v/>
      </c>
    </row>
    <row r="161" customFormat="false" ht="15" hidden="false" customHeight="false" outlineLevel="0" collapsed="false">
      <c r="T161" s="0" t="str">
        <f aca="false">IF('Planos de ação'!$M161&lt;&gt;"Atrasada","",-'Planos de ação'!$N161+ROW()/1000000)</f>
        <v/>
      </c>
    </row>
    <row r="162" customFormat="false" ht="15" hidden="false" customHeight="false" outlineLevel="0" collapsed="false">
      <c r="T162" s="0" t="str">
        <f aca="false">IF('Planos de ação'!$M162&lt;&gt;"Atrasada","",-'Planos de ação'!$N162+ROW()/1000000)</f>
        <v/>
      </c>
    </row>
    <row r="163" customFormat="false" ht="15" hidden="false" customHeight="false" outlineLevel="0" collapsed="false">
      <c r="T163" s="0" t="str">
        <f aca="false">IF('Planos de ação'!$M163&lt;&gt;"Atrasada","",-'Planos de ação'!$N163+ROW()/1000000)</f>
        <v/>
      </c>
    </row>
    <row r="164" customFormat="false" ht="15" hidden="false" customHeight="false" outlineLevel="0" collapsed="false">
      <c r="T164" s="0" t="str">
        <f aca="false">IF('Planos de ação'!$M164&lt;&gt;"Atrasada","",-'Planos de ação'!$N164+ROW()/1000000)</f>
        <v/>
      </c>
    </row>
    <row r="165" customFormat="false" ht="15" hidden="false" customHeight="false" outlineLevel="0" collapsed="false">
      <c r="T165" s="0" t="str">
        <f aca="false">IF('Planos de ação'!$M165&lt;&gt;"Atrasada","",-'Planos de ação'!$N165+ROW()/1000000)</f>
        <v/>
      </c>
    </row>
    <row r="166" customFormat="false" ht="15" hidden="false" customHeight="false" outlineLevel="0" collapsed="false">
      <c r="T166" s="0" t="str">
        <f aca="false">IF('Planos de ação'!$M166&lt;&gt;"Atrasada","",-'Planos de ação'!$N166+ROW()/1000000)</f>
        <v/>
      </c>
    </row>
    <row r="167" customFormat="false" ht="15" hidden="false" customHeight="false" outlineLevel="0" collapsed="false">
      <c r="T167" s="0" t="str">
        <f aca="false">IF('Planos de ação'!$M167&lt;&gt;"Atrasada","",-'Planos de ação'!$N167+ROW()/1000000)</f>
        <v/>
      </c>
    </row>
    <row r="168" customFormat="false" ht="15" hidden="false" customHeight="false" outlineLevel="0" collapsed="false">
      <c r="T168" s="0" t="str">
        <f aca="false">IF('Planos de ação'!$M168&lt;&gt;"Atrasada","",-'Planos de ação'!$N168+ROW()/1000000)</f>
        <v/>
      </c>
    </row>
    <row r="169" customFormat="false" ht="15" hidden="false" customHeight="false" outlineLevel="0" collapsed="false">
      <c r="T169" s="0" t="str">
        <f aca="false">IF('Planos de ação'!$M169&lt;&gt;"Atrasada","",-'Planos de ação'!$N169+ROW()/1000000)</f>
        <v/>
      </c>
    </row>
    <row r="170" customFormat="false" ht="15" hidden="false" customHeight="false" outlineLevel="0" collapsed="false">
      <c r="T170" s="0" t="str">
        <f aca="false">IF('Planos de ação'!$M170&lt;&gt;"Atrasada","",-'Planos de ação'!$N170+ROW()/1000000)</f>
        <v/>
      </c>
    </row>
    <row r="171" customFormat="false" ht="15" hidden="false" customHeight="false" outlineLevel="0" collapsed="false">
      <c r="T171" s="0" t="str">
        <f aca="false">IF('Planos de ação'!$M171&lt;&gt;"Atrasada","",-'Planos de ação'!$N171+ROW()/1000000)</f>
        <v/>
      </c>
    </row>
    <row r="172" customFormat="false" ht="15" hidden="false" customHeight="false" outlineLevel="0" collapsed="false">
      <c r="T172" s="0" t="str">
        <f aca="false">IF('Planos de ação'!$M172&lt;&gt;"Atrasada","",-'Planos de ação'!$N172+ROW()/1000000)</f>
        <v/>
      </c>
    </row>
    <row r="173" customFormat="false" ht="15" hidden="false" customHeight="false" outlineLevel="0" collapsed="false">
      <c r="T173" s="0" t="str">
        <f aca="false">IF('Planos de ação'!$M173&lt;&gt;"Atrasada","",-'Planos de ação'!$N173+ROW()/1000000)</f>
        <v/>
      </c>
    </row>
    <row r="174" customFormat="false" ht="15" hidden="false" customHeight="false" outlineLevel="0" collapsed="false">
      <c r="T174" s="0" t="str">
        <f aca="false">IF('Planos de ação'!$M174&lt;&gt;"Atrasada","",-'Planos de ação'!$N174+ROW()/1000000)</f>
        <v/>
      </c>
    </row>
    <row r="175" customFormat="false" ht="15" hidden="false" customHeight="false" outlineLevel="0" collapsed="false">
      <c r="T175" s="0" t="str">
        <f aca="false">IF('Planos de ação'!$M175&lt;&gt;"Atrasada","",-'Planos de ação'!$N175+ROW()/1000000)</f>
        <v/>
      </c>
    </row>
    <row r="176" customFormat="false" ht="15" hidden="false" customHeight="false" outlineLevel="0" collapsed="false">
      <c r="T176" s="0" t="str">
        <f aca="false">IF('Planos de ação'!$M176&lt;&gt;"Atrasada","",-'Planos de ação'!$N176+ROW()/1000000)</f>
        <v/>
      </c>
    </row>
    <row r="177" customFormat="false" ht="15" hidden="false" customHeight="false" outlineLevel="0" collapsed="false">
      <c r="T177" s="0" t="str">
        <f aca="false">IF('Planos de ação'!$M177&lt;&gt;"Atrasada","",-'Planos de ação'!$N177+ROW()/1000000)</f>
        <v/>
      </c>
    </row>
    <row r="178" customFormat="false" ht="15" hidden="false" customHeight="false" outlineLevel="0" collapsed="false">
      <c r="T178" s="0" t="str">
        <f aca="false">IF('Planos de ação'!$M178&lt;&gt;"Atrasada","",-'Planos de ação'!$N178+ROW()/1000000)</f>
        <v/>
      </c>
    </row>
    <row r="179" customFormat="false" ht="15" hidden="false" customHeight="false" outlineLevel="0" collapsed="false">
      <c r="T179" s="0" t="str">
        <f aca="false">IF('Planos de ação'!$M179&lt;&gt;"Atrasada","",-'Planos de ação'!$N179+ROW()/1000000)</f>
        <v/>
      </c>
    </row>
    <row r="180" customFormat="false" ht="15" hidden="false" customHeight="false" outlineLevel="0" collapsed="false">
      <c r="T180" s="0" t="str">
        <f aca="false">IF('Planos de ação'!$M180&lt;&gt;"Atrasada","",-'Planos de ação'!$N180+ROW()/1000000)</f>
        <v/>
      </c>
    </row>
    <row r="181" customFormat="false" ht="15" hidden="false" customHeight="false" outlineLevel="0" collapsed="false">
      <c r="T181" s="0" t="str">
        <f aca="false">IF('Planos de ação'!$M181&lt;&gt;"Atrasada","",-'Planos de ação'!$N181+ROW()/1000000)</f>
        <v/>
      </c>
    </row>
    <row r="182" customFormat="false" ht="15" hidden="false" customHeight="false" outlineLevel="0" collapsed="false">
      <c r="T182" s="0" t="str">
        <f aca="false">IF('Planos de ação'!$M182&lt;&gt;"Atrasada","",-'Planos de ação'!$N182+ROW()/1000000)</f>
        <v/>
      </c>
    </row>
    <row r="183" customFormat="false" ht="15" hidden="false" customHeight="false" outlineLevel="0" collapsed="false">
      <c r="T183" s="0" t="str">
        <f aca="false">IF('Planos de ação'!$M183&lt;&gt;"Atrasada","",-'Planos de ação'!$N183+ROW()/1000000)</f>
        <v/>
      </c>
    </row>
    <row r="184" customFormat="false" ht="15" hidden="false" customHeight="false" outlineLevel="0" collapsed="false">
      <c r="T184" s="0" t="str">
        <f aca="false">IF('Planos de ação'!$M184&lt;&gt;"Atrasada","",-'Planos de ação'!$N184+ROW()/1000000)</f>
        <v/>
      </c>
    </row>
    <row r="185" customFormat="false" ht="15" hidden="false" customHeight="false" outlineLevel="0" collapsed="false">
      <c r="T185" s="0" t="str">
        <f aca="false">IF('Planos de ação'!$M185&lt;&gt;"Atrasada","",-'Planos de ação'!$N185+ROW()/1000000)</f>
        <v/>
      </c>
    </row>
    <row r="186" customFormat="false" ht="15" hidden="false" customHeight="false" outlineLevel="0" collapsed="false">
      <c r="T186" s="0" t="str">
        <f aca="false">IF('Planos de ação'!$M186&lt;&gt;"Atrasada","",-'Planos de ação'!$N186+ROW()/1000000)</f>
        <v/>
      </c>
    </row>
    <row r="187" customFormat="false" ht="15" hidden="false" customHeight="false" outlineLevel="0" collapsed="false">
      <c r="T187" s="0" t="str">
        <f aca="false">IF('Planos de ação'!$M187&lt;&gt;"Atrasada","",-'Planos de ação'!$N187+ROW()/1000000)</f>
        <v/>
      </c>
    </row>
    <row r="188" customFormat="false" ht="15" hidden="false" customHeight="false" outlineLevel="0" collapsed="false">
      <c r="T188" s="0" t="str">
        <f aca="false">IF('Planos de ação'!$M188&lt;&gt;"Atrasada","",-'Planos de ação'!$N188+ROW()/1000000)</f>
        <v/>
      </c>
    </row>
    <row r="189" customFormat="false" ht="15" hidden="false" customHeight="false" outlineLevel="0" collapsed="false">
      <c r="T189" s="0" t="str">
        <f aca="false">IF('Planos de ação'!$M189&lt;&gt;"Atrasada","",-'Planos de ação'!$N189+ROW()/1000000)</f>
        <v/>
      </c>
    </row>
    <row r="190" customFormat="false" ht="15" hidden="false" customHeight="false" outlineLevel="0" collapsed="false">
      <c r="T190" s="0" t="str">
        <f aca="false">IF('Planos de ação'!$M190&lt;&gt;"Atrasada","",-'Planos de ação'!$N190+ROW()/1000000)</f>
        <v/>
      </c>
    </row>
    <row r="191" customFormat="false" ht="15" hidden="false" customHeight="false" outlineLevel="0" collapsed="false">
      <c r="T191" s="0" t="str">
        <f aca="false">IF('Planos de ação'!$M191&lt;&gt;"Atrasada","",-'Planos de ação'!$N191+ROW()/1000000)</f>
        <v/>
      </c>
    </row>
    <row r="192" customFormat="false" ht="15" hidden="false" customHeight="false" outlineLevel="0" collapsed="false">
      <c r="T192" s="0" t="str">
        <f aca="false">IF('Planos de ação'!$M192&lt;&gt;"Atrasada","",-'Planos de ação'!$N192+ROW()/1000000)</f>
        <v/>
      </c>
    </row>
    <row r="193" customFormat="false" ht="15" hidden="false" customHeight="false" outlineLevel="0" collapsed="false">
      <c r="T193" s="0" t="str">
        <f aca="false">IF('Planos de ação'!$M193&lt;&gt;"Atrasada","",-'Planos de ação'!$N193+ROW()/1000000)</f>
        <v/>
      </c>
    </row>
    <row r="194" customFormat="false" ht="15" hidden="false" customHeight="false" outlineLevel="0" collapsed="false">
      <c r="T194" s="0" t="str">
        <f aca="false">IF('Planos de ação'!$M194&lt;&gt;"Atrasada","",-'Planos de ação'!$N194+ROW()/1000000)</f>
        <v/>
      </c>
    </row>
    <row r="195" customFormat="false" ht="15" hidden="false" customHeight="false" outlineLevel="0" collapsed="false">
      <c r="T195" s="0" t="str">
        <f aca="false">IF('Planos de ação'!$M195&lt;&gt;"Atrasada","",-'Planos de ação'!$N195+ROW()/1000000)</f>
        <v/>
      </c>
    </row>
    <row r="196" customFormat="false" ht="15" hidden="false" customHeight="false" outlineLevel="0" collapsed="false">
      <c r="T196" s="0" t="str">
        <f aca="false">IF('Planos de ação'!$M196&lt;&gt;"Atrasada","",-'Planos de ação'!$N196+ROW()/1000000)</f>
        <v/>
      </c>
    </row>
    <row r="197" customFormat="false" ht="15" hidden="false" customHeight="false" outlineLevel="0" collapsed="false">
      <c r="T197" s="0" t="str">
        <f aca="false">IF('Planos de ação'!$M197&lt;&gt;"Atrasada","",-'Planos de ação'!$N197+ROW()/1000000)</f>
        <v/>
      </c>
    </row>
    <row r="198" customFormat="false" ht="15" hidden="false" customHeight="false" outlineLevel="0" collapsed="false">
      <c r="T198" s="0" t="str">
        <f aca="false">IF('Planos de ação'!$M198&lt;&gt;"Atrasada","",-'Planos de ação'!$N198+ROW()/1000000)</f>
        <v/>
      </c>
    </row>
    <row r="199" customFormat="false" ht="15" hidden="false" customHeight="false" outlineLevel="0" collapsed="false">
      <c r="T199" s="0" t="str">
        <f aca="false">IF('Planos de ação'!$M199&lt;&gt;"Atrasada","",-'Planos de ação'!$N199+ROW()/1000000)</f>
        <v/>
      </c>
    </row>
    <row r="200" customFormat="false" ht="15" hidden="false" customHeight="false" outlineLevel="0" collapsed="false">
      <c r="T200" s="0" t="str">
        <f aca="false">IF('Planos de ação'!$M200&lt;&gt;"Atrasada","",-'Planos de ação'!$N200+ROW()/1000000)</f>
        <v/>
      </c>
    </row>
    <row r="201" customFormat="false" ht="15" hidden="false" customHeight="false" outlineLevel="0" collapsed="false">
      <c r="T201" s="0" t="str">
        <f aca="false">IF('Planos de ação'!$M201&lt;&gt;"Atrasada","",-'Planos de ação'!$N201+ROW()/1000000)</f>
        <v/>
      </c>
    </row>
    <row r="202" customFormat="false" ht="15" hidden="false" customHeight="false" outlineLevel="0" collapsed="false">
      <c r="T202" s="0" t="str">
        <f aca="false">IF('Planos de ação'!$M202&lt;&gt;"Atrasada","",-'Planos de ação'!$N202+ROW()/1000000)</f>
        <v/>
      </c>
    </row>
    <row r="203" customFormat="false" ht="15" hidden="false" customHeight="false" outlineLevel="0" collapsed="false">
      <c r="T203" s="0" t="str">
        <f aca="false">IF('Planos de ação'!$M203&lt;&gt;"Atrasada","",-'Planos de ação'!$N203+ROW()/1000000)</f>
        <v/>
      </c>
    </row>
    <row r="204" customFormat="false" ht="15" hidden="false" customHeight="false" outlineLevel="0" collapsed="false">
      <c r="T204" s="0" t="str">
        <f aca="false">IF('Planos de ação'!$M204&lt;&gt;"Atrasada","",-'Planos de ação'!$N204+ROW()/1000000)</f>
        <v/>
      </c>
    </row>
    <row r="205" customFormat="false" ht="15" hidden="false" customHeight="false" outlineLevel="0" collapsed="false">
      <c r="T205" s="0" t="str">
        <f aca="false">IF('Planos de ação'!$M205&lt;&gt;"Atrasada","",-'Planos de ação'!$N205+ROW()/1000000)</f>
        <v/>
      </c>
    </row>
    <row r="206" customFormat="false" ht="15" hidden="false" customHeight="false" outlineLevel="0" collapsed="false">
      <c r="T206" s="0" t="str">
        <f aca="false">IF('Planos de ação'!$M206&lt;&gt;"Atrasada","",-'Planos de ação'!$N206+ROW()/1000000)</f>
        <v/>
      </c>
    </row>
    <row r="207" customFormat="false" ht="15" hidden="false" customHeight="false" outlineLevel="0" collapsed="false">
      <c r="T207" s="0" t="str">
        <f aca="false">IF('Planos de ação'!$M207&lt;&gt;"Atrasada","",-'Planos de ação'!$N207+ROW()/1000000)</f>
        <v/>
      </c>
    </row>
    <row r="208" customFormat="false" ht="15" hidden="false" customHeight="false" outlineLevel="0" collapsed="false">
      <c r="T208" s="0" t="str">
        <f aca="false">IF('Planos de ação'!$M208&lt;&gt;"Atrasada","",-'Planos de ação'!$N208+ROW()/1000000)</f>
        <v/>
      </c>
    </row>
    <row r="209" customFormat="false" ht="15" hidden="false" customHeight="false" outlineLevel="0" collapsed="false">
      <c r="T209" s="0" t="str">
        <f aca="false">IF('Planos de ação'!$M209&lt;&gt;"Atrasada","",-'Planos de ação'!$N209+ROW()/1000000)</f>
        <v/>
      </c>
    </row>
    <row r="210" customFormat="false" ht="15" hidden="false" customHeight="false" outlineLevel="0" collapsed="false">
      <c r="T210" s="0" t="str">
        <f aca="false">IF('Planos de ação'!$M210&lt;&gt;"Atrasada","",-'Planos de ação'!$N210+ROW()/1000000)</f>
        <v/>
      </c>
    </row>
    <row r="211" customFormat="false" ht="15" hidden="false" customHeight="false" outlineLevel="0" collapsed="false">
      <c r="T211" s="0" t="str">
        <f aca="false">IF('Planos de ação'!$M211&lt;&gt;"Atrasada","",-'Planos de ação'!$N211+ROW()/1000000)</f>
        <v/>
      </c>
    </row>
    <row r="212" customFormat="false" ht="15" hidden="false" customHeight="false" outlineLevel="0" collapsed="false">
      <c r="T212" s="0" t="str">
        <f aca="false">IF('Planos de ação'!$M212&lt;&gt;"Atrasada","",-'Planos de ação'!$N212+ROW()/1000000)</f>
        <v/>
      </c>
    </row>
    <row r="213" customFormat="false" ht="15" hidden="false" customHeight="false" outlineLevel="0" collapsed="false">
      <c r="T213" s="0" t="str">
        <f aca="false">IF('Planos de ação'!$M213&lt;&gt;"Atrasada","",-'Planos de ação'!$N213+ROW()/1000000)</f>
        <v/>
      </c>
    </row>
    <row r="214" customFormat="false" ht="15" hidden="false" customHeight="false" outlineLevel="0" collapsed="false">
      <c r="T214" s="0" t="str">
        <f aca="false">IF('Planos de ação'!$M214&lt;&gt;"Atrasada","",-'Planos de ação'!$N214+ROW()/1000000)</f>
        <v/>
      </c>
    </row>
    <row r="215" customFormat="false" ht="15" hidden="false" customHeight="false" outlineLevel="0" collapsed="false">
      <c r="T215" s="0" t="str">
        <f aca="false">IF('Planos de ação'!$M215&lt;&gt;"Atrasada","",-'Planos de ação'!$N215+ROW()/1000000)</f>
        <v/>
      </c>
    </row>
    <row r="216" customFormat="false" ht="15" hidden="false" customHeight="false" outlineLevel="0" collapsed="false">
      <c r="T216" s="0" t="str">
        <f aca="false">IF('Planos de ação'!$M216&lt;&gt;"Atrasada","",-'Planos de ação'!$N216+ROW()/1000000)</f>
        <v/>
      </c>
    </row>
    <row r="217" customFormat="false" ht="15" hidden="false" customHeight="false" outlineLevel="0" collapsed="false">
      <c r="T217" s="0" t="str">
        <f aca="false">IF('Planos de ação'!$M217&lt;&gt;"Atrasada","",-'Planos de ação'!$N217+ROW()/1000000)</f>
        <v/>
      </c>
    </row>
    <row r="218" customFormat="false" ht="15" hidden="false" customHeight="false" outlineLevel="0" collapsed="false">
      <c r="T218" s="0" t="str">
        <f aca="false">IF('Planos de ação'!$M218&lt;&gt;"Atrasada","",-'Planos de ação'!$N218+ROW()/1000000)</f>
        <v/>
      </c>
    </row>
    <row r="219" customFormat="false" ht="15" hidden="false" customHeight="false" outlineLevel="0" collapsed="false">
      <c r="T219" s="0" t="str">
        <f aca="false">IF('Planos de ação'!$M219&lt;&gt;"Atrasada","",-'Planos de ação'!$N219+ROW()/1000000)</f>
        <v/>
      </c>
    </row>
    <row r="220" customFormat="false" ht="15" hidden="false" customHeight="false" outlineLevel="0" collapsed="false">
      <c r="T220" s="0" t="str">
        <f aca="false">IF('Planos de ação'!$M220&lt;&gt;"Atrasada","",-'Planos de ação'!$N220+ROW()/1000000)</f>
        <v/>
      </c>
    </row>
    <row r="221" customFormat="false" ht="15" hidden="false" customHeight="false" outlineLevel="0" collapsed="false">
      <c r="T221" s="0" t="str">
        <f aca="false">IF('Planos de ação'!$M221&lt;&gt;"Atrasada","",-'Planos de ação'!$N221+ROW()/1000000)</f>
        <v/>
      </c>
    </row>
    <row r="222" customFormat="false" ht="15" hidden="false" customHeight="false" outlineLevel="0" collapsed="false">
      <c r="T222" s="0" t="str">
        <f aca="false">IF('Planos de ação'!$M222&lt;&gt;"Atrasada","",-'Planos de ação'!$N222+ROW()/1000000)</f>
        <v/>
      </c>
    </row>
    <row r="223" customFormat="false" ht="15" hidden="false" customHeight="false" outlineLevel="0" collapsed="false">
      <c r="T223" s="0" t="str">
        <f aca="false">IF('Planos de ação'!$M223&lt;&gt;"Atrasada","",-'Planos de ação'!$N223+ROW()/1000000)</f>
        <v/>
      </c>
    </row>
    <row r="224" customFormat="false" ht="15" hidden="false" customHeight="false" outlineLevel="0" collapsed="false">
      <c r="T224" s="0" t="str">
        <f aca="false">IF('Planos de ação'!$M224&lt;&gt;"Atrasada","",-'Planos de ação'!$N224+ROW()/1000000)</f>
        <v/>
      </c>
    </row>
    <row r="225" customFormat="false" ht="15" hidden="false" customHeight="false" outlineLevel="0" collapsed="false">
      <c r="T225" s="0" t="str">
        <f aca="false">IF('Planos de ação'!$M225&lt;&gt;"Atrasada","",-'Planos de ação'!$N225+ROW()/1000000)</f>
        <v/>
      </c>
    </row>
    <row r="226" customFormat="false" ht="15" hidden="false" customHeight="false" outlineLevel="0" collapsed="false">
      <c r="T226" s="0" t="str">
        <f aca="false">IF('Planos de ação'!$M226&lt;&gt;"Atrasada","",-'Planos de ação'!$N226+ROW()/1000000)</f>
        <v/>
      </c>
    </row>
    <row r="227" customFormat="false" ht="15" hidden="false" customHeight="false" outlineLevel="0" collapsed="false">
      <c r="T227" s="0" t="str">
        <f aca="false">IF('Planos de ação'!$M227&lt;&gt;"Atrasada","",-'Planos de ação'!$N227+ROW()/1000000)</f>
        <v/>
      </c>
    </row>
    <row r="228" customFormat="false" ht="15" hidden="false" customHeight="false" outlineLevel="0" collapsed="false">
      <c r="T228" s="0" t="str">
        <f aca="false">IF('Planos de ação'!$M228&lt;&gt;"Atrasada","",-'Planos de ação'!$N228+ROW()/1000000)</f>
        <v/>
      </c>
    </row>
    <row r="229" customFormat="false" ht="15" hidden="false" customHeight="false" outlineLevel="0" collapsed="false">
      <c r="T229" s="0" t="str">
        <f aca="false">IF('Planos de ação'!$M229&lt;&gt;"Atrasada","",-'Planos de ação'!$N229+ROW()/1000000)</f>
        <v/>
      </c>
    </row>
    <row r="230" customFormat="false" ht="15" hidden="false" customHeight="false" outlineLevel="0" collapsed="false">
      <c r="T230" s="0" t="str">
        <f aca="false">IF('Planos de ação'!$M230&lt;&gt;"Atrasada","",-'Planos de ação'!$N230+ROW()/1000000)</f>
        <v/>
      </c>
    </row>
    <row r="231" customFormat="false" ht="15" hidden="false" customHeight="false" outlineLevel="0" collapsed="false">
      <c r="T231" s="0" t="str">
        <f aca="false">IF('Planos de ação'!$M231&lt;&gt;"Atrasada","",-'Planos de ação'!$N231+ROW()/1000000)</f>
        <v/>
      </c>
    </row>
    <row r="232" customFormat="false" ht="15" hidden="false" customHeight="false" outlineLevel="0" collapsed="false">
      <c r="T232" s="0" t="str">
        <f aca="false">IF('Planos de ação'!$M232&lt;&gt;"Atrasada","",-'Planos de ação'!$N232+ROW()/1000000)</f>
        <v/>
      </c>
    </row>
    <row r="233" customFormat="false" ht="15" hidden="false" customHeight="false" outlineLevel="0" collapsed="false">
      <c r="T233" s="0" t="str">
        <f aca="false">IF('Planos de ação'!$M233&lt;&gt;"Atrasada","",-'Planos de ação'!$N233+ROW()/1000000)</f>
        <v/>
      </c>
    </row>
    <row r="234" customFormat="false" ht="15" hidden="false" customHeight="false" outlineLevel="0" collapsed="false">
      <c r="T234" s="0" t="str">
        <f aca="false">IF('Planos de ação'!$M234&lt;&gt;"Atrasada","",-'Planos de ação'!$N234+ROW()/1000000)</f>
        <v/>
      </c>
    </row>
    <row r="235" customFormat="false" ht="15" hidden="false" customHeight="false" outlineLevel="0" collapsed="false">
      <c r="T235" s="0" t="str">
        <f aca="false">IF('Planos de ação'!$M235&lt;&gt;"Atrasada","",-'Planos de ação'!$N235+ROW()/1000000)</f>
        <v/>
      </c>
    </row>
    <row r="236" customFormat="false" ht="15" hidden="false" customHeight="false" outlineLevel="0" collapsed="false">
      <c r="T236" s="0" t="str">
        <f aca="false">IF('Planos de ação'!$M236&lt;&gt;"Atrasada","",-'Planos de ação'!$N236+ROW()/1000000)</f>
        <v/>
      </c>
    </row>
    <row r="237" customFormat="false" ht="15" hidden="false" customHeight="false" outlineLevel="0" collapsed="false">
      <c r="T237" s="0" t="str">
        <f aca="false">IF('Planos de ação'!$M237&lt;&gt;"Atrasada","",-'Planos de ação'!$N237+ROW()/1000000)</f>
        <v/>
      </c>
    </row>
    <row r="238" customFormat="false" ht="15" hidden="false" customHeight="false" outlineLevel="0" collapsed="false">
      <c r="T238" s="0" t="str">
        <f aca="false">IF('Planos de ação'!$M238&lt;&gt;"Atrasada","",-'Planos de ação'!$N238+ROW()/1000000)</f>
        <v/>
      </c>
    </row>
    <row r="239" customFormat="false" ht="15" hidden="false" customHeight="false" outlineLevel="0" collapsed="false">
      <c r="T239" s="0" t="str">
        <f aca="false">IF('Planos de ação'!$M239&lt;&gt;"Atrasada","",-'Planos de ação'!$N239+ROW()/1000000)</f>
        <v/>
      </c>
    </row>
    <row r="240" customFormat="false" ht="15" hidden="false" customHeight="false" outlineLevel="0" collapsed="false">
      <c r="T240" s="0" t="str">
        <f aca="false">IF('Planos de ação'!$M240&lt;&gt;"Atrasada","",-'Planos de ação'!$N240+ROW()/1000000)</f>
        <v/>
      </c>
    </row>
    <row r="241" customFormat="false" ht="15" hidden="false" customHeight="false" outlineLevel="0" collapsed="false">
      <c r="T241" s="0" t="str">
        <f aca="false">IF('Planos de ação'!$M241&lt;&gt;"Atrasada","",-'Planos de ação'!$N241+ROW()/1000000)</f>
        <v/>
      </c>
    </row>
    <row r="242" customFormat="false" ht="15" hidden="false" customHeight="false" outlineLevel="0" collapsed="false">
      <c r="T242" s="0" t="str">
        <f aca="false">IF('Planos de ação'!$M242&lt;&gt;"Atrasada","",-'Planos de ação'!$N242+ROW()/1000000)</f>
        <v/>
      </c>
    </row>
    <row r="243" customFormat="false" ht="15" hidden="false" customHeight="false" outlineLevel="0" collapsed="false">
      <c r="T243" s="0" t="str">
        <f aca="false">IF('Planos de ação'!$M243&lt;&gt;"Atrasada","",-'Planos de ação'!$N243+ROW()/1000000)</f>
        <v/>
      </c>
    </row>
    <row r="244" customFormat="false" ht="15" hidden="false" customHeight="false" outlineLevel="0" collapsed="false">
      <c r="T244" s="0" t="str">
        <f aca="false">IF('Planos de ação'!$M244&lt;&gt;"Atrasada","",-'Planos de ação'!$N244+ROW()/1000000)</f>
        <v/>
      </c>
    </row>
    <row r="245" customFormat="false" ht="15" hidden="false" customHeight="false" outlineLevel="0" collapsed="false">
      <c r="T245" s="0" t="str">
        <f aca="false">IF('Planos de ação'!$M245&lt;&gt;"Atrasada","",-'Planos de ação'!$N245+ROW()/1000000)</f>
        <v/>
      </c>
    </row>
    <row r="246" customFormat="false" ht="15" hidden="false" customHeight="false" outlineLevel="0" collapsed="false">
      <c r="T246" s="0" t="str">
        <f aca="false">IF('Planos de ação'!$M246&lt;&gt;"Atrasada","",-'Planos de ação'!$N246+ROW()/1000000)</f>
        <v/>
      </c>
    </row>
    <row r="247" customFormat="false" ht="15" hidden="false" customHeight="false" outlineLevel="0" collapsed="false">
      <c r="T247" s="0" t="str">
        <f aca="false">IF('Planos de ação'!$M247&lt;&gt;"Atrasada","",-'Planos de ação'!$N247+ROW()/1000000)</f>
        <v/>
      </c>
    </row>
    <row r="248" customFormat="false" ht="15" hidden="false" customHeight="false" outlineLevel="0" collapsed="false">
      <c r="T248" s="0" t="str">
        <f aca="false">IF('Planos de ação'!$M248&lt;&gt;"Atrasada","",-'Planos de ação'!$N248+ROW()/1000000)</f>
        <v/>
      </c>
    </row>
    <row r="249" customFormat="false" ht="15" hidden="false" customHeight="false" outlineLevel="0" collapsed="false">
      <c r="T249" s="0" t="str">
        <f aca="false">IF('Planos de ação'!$M249&lt;&gt;"Atrasada","",-'Planos de ação'!$N249+ROW()/1000000)</f>
        <v/>
      </c>
    </row>
    <row r="250" customFormat="false" ht="15" hidden="false" customHeight="false" outlineLevel="0" collapsed="false">
      <c r="T250" s="0" t="str">
        <f aca="false">IF('Planos de ação'!$M250&lt;&gt;"Atrasada","",-'Planos de ação'!$N250+ROW()/1000000)</f>
        <v/>
      </c>
    </row>
    <row r="251" customFormat="false" ht="15" hidden="false" customHeight="false" outlineLevel="0" collapsed="false">
      <c r="T251" s="0" t="str">
        <f aca="false">IF('Planos de ação'!$M251&lt;&gt;"Atrasada","",-'Planos de ação'!$N251+ROW()/1000000)</f>
        <v/>
      </c>
    </row>
    <row r="252" customFormat="false" ht="15" hidden="false" customHeight="false" outlineLevel="0" collapsed="false">
      <c r="T252" s="0" t="str">
        <f aca="false">IF('Planos de ação'!$M252&lt;&gt;"Atrasada","",-'Planos de ação'!$N252+ROW()/1000000)</f>
        <v/>
      </c>
    </row>
    <row r="253" customFormat="false" ht="15" hidden="false" customHeight="false" outlineLevel="0" collapsed="false">
      <c r="T253" s="0" t="str">
        <f aca="false">IF('Planos de ação'!$M253&lt;&gt;"Atrasada","",-'Planos de ação'!$N253+ROW()/1000000)</f>
        <v/>
      </c>
    </row>
    <row r="254" customFormat="false" ht="15" hidden="false" customHeight="false" outlineLevel="0" collapsed="false">
      <c r="T254" s="0" t="str">
        <f aca="false">IF('Planos de ação'!$M254&lt;&gt;"Atrasada","",-'Planos de ação'!$N254+ROW()/1000000)</f>
        <v/>
      </c>
    </row>
    <row r="255" customFormat="false" ht="15" hidden="false" customHeight="false" outlineLevel="0" collapsed="false">
      <c r="T255" s="0" t="str">
        <f aca="false">IF('Planos de ação'!$M255&lt;&gt;"Atrasada","",-'Planos de ação'!$N255+ROW()/1000000)</f>
        <v/>
      </c>
    </row>
    <row r="256" customFormat="false" ht="15" hidden="false" customHeight="false" outlineLevel="0" collapsed="false">
      <c r="T256" s="0" t="str">
        <f aca="false">IF('Planos de ação'!$M256&lt;&gt;"Atrasada","",-'Planos de ação'!$N256+ROW()/1000000)</f>
        <v/>
      </c>
    </row>
    <row r="257" customFormat="false" ht="15" hidden="false" customHeight="false" outlineLevel="0" collapsed="false">
      <c r="T257" s="0" t="str">
        <f aca="false">IF('Planos de ação'!$M257&lt;&gt;"Atrasada","",-'Planos de ação'!$N257+ROW()/1000000)</f>
        <v/>
      </c>
    </row>
    <row r="258" customFormat="false" ht="15" hidden="false" customHeight="false" outlineLevel="0" collapsed="false">
      <c r="T258" s="0" t="str">
        <f aca="false">IF('Planos de ação'!$M258&lt;&gt;"Atrasada","",-'Planos de ação'!$N258+ROW()/1000000)</f>
        <v/>
      </c>
    </row>
    <row r="259" customFormat="false" ht="15" hidden="false" customHeight="false" outlineLevel="0" collapsed="false">
      <c r="T259" s="0" t="str">
        <f aca="false">IF('Planos de ação'!$M259&lt;&gt;"Atrasada","",-'Planos de ação'!$N259+ROW()/1000000)</f>
        <v/>
      </c>
    </row>
    <row r="260" customFormat="false" ht="15" hidden="false" customHeight="false" outlineLevel="0" collapsed="false">
      <c r="T260" s="0" t="str">
        <f aca="false">IF('Planos de ação'!$M260&lt;&gt;"Atrasada","",-'Planos de ação'!$N260+ROW()/1000000)</f>
        <v/>
      </c>
    </row>
    <row r="261" customFormat="false" ht="15" hidden="false" customHeight="false" outlineLevel="0" collapsed="false">
      <c r="T261" s="0" t="str">
        <f aca="false">IF('Planos de ação'!$M261&lt;&gt;"Atrasada","",-'Planos de ação'!$N261+ROW()/1000000)</f>
        <v/>
      </c>
    </row>
    <row r="262" customFormat="false" ht="15" hidden="false" customHeight="false" outlineLevel="0" collapsed="false">
      <c r="T262" s="0" t="str">
        <f aca="false">IF('Planos de ação'!$M262&lt;&gt;"Atrasada","",-'Planos de ação'!$N262+ROW()/1000000)</f>
        <v/>
      </c>
    </row>
    <row r="263" customFormat="false" ht="15" hidden="false" customHeight="false" outlineLevel="0" collapsed="false">
      <c r="T263" s="0" t="str">
        <f aca="false">IF('Planos de ação'!$M263&lt;&gt;"Atrasada","",-'Planos de ação'!$N263+ROW()/1000000)</f>
        <v/>
      </c>
    </row>
    <row r="264" customFormat="false" ht="15" hidden="false" customHeight="false" outlineLevel="0" collapsed="false">
      <c r="T264" s="0" t="str">
        <f aca="false">IF('Planos de ação'!$M264&lt;&gt;"Atrasada","",-'Planos de ação'!$N264+ROW()/1000000)</f>
        <v/>
      </c>
    </row>
    <row r="265" customFormat="false" ht="15" hidden="false" customHeight="false" outlineLevel="0" collapsed="false">
      <c r="T265" s="0" t="str">
        <f aca="false">IF('Planos de ação'!$M265&lt;&gt;"Atrasada","",-'Planos de ação'!$N265+ROW()/1000000)</f>
        <v/>
      </c>
    </row>
    <row r="266" customFormat="false" ht="15" hidden="false" customHeight="false" outlineLevel="0" collapsed="false">
      <c r="T266" s="0" t="str">
        <f aca="false">IF('Planos de ação'!$M266&lt;&gt;"Atrasada","",-'Planos de ação'!$N266+ROW()/1000000)</f>
        <v/>
      </c>
    </row>
    <row r="267" customFormat="false" ht="15" hidden="false" customHeight="false" outlineLevel="0" collapsed="false">
      <c r="T267" s="0" t="str">
        <f aca="false">IF('Planos de ação'!$M267&lt;&gt;"Atrasada","",-'Planos de ação'!$N267+ROW()/1000000)</f>
        <v/>
      </c>
    </row>
    <row r="268" customFormat="false" ht="15" hidden="false" customHeight="false" outlineLevel="0" collapsed="false">
      <c r="T268" s="0" t="str">
        <f aca="false">IF('Planos de ação'!$M268&lt;&gt;"Atrasada","",-'Planos de ação'!$N268+ROW()/1000000)</f>
        <v/>
      </c>
    </row>
    <row r="269" customFormat="false" ht="15" hidden="false" customHeight="false" outlineLevel="0" collapsed="false">
      <c r="T269" s="0" t="str">
        <f aca="false">IF('Planos de ação'!$M269&lt;&gt;"Atrasada","",-'Planos de ação'!$N269+ROW()/1000000)</f>
        <v/>
      </c>
    </row>
    <row r="270" customFormat="false" ht="15" hidden="false" customHeight="false" outlineLevel="0" collapsed="false">
      <c r="T270" s="0" t="str">
        <f aca="false">IF('Planos de ação'!$M270&lt;&gt;"Atrasada","",-'Planos de ação'!$N270+ROW()/1000000)</f>
        <v/>
      </c>
    </row>
    <row r="271" customFormat="false" ht="15" hidden="false" customHeight="false" outlineLevel="0" collapsed="false">
      <c r="T271" s="0" t="str">
        <f aca="false">IF('Planos de ação'!$M271&lt;&gt;"Atrasada","",-'Planos de ação'!$N271+ROW()/1000000)</f>
        <v/>
      </c>
    </row>
    <row r="272" customFormat="false" ht="15" hidden="false" customHeight="false" outlineLevel="0" collapsed="false">
      <c r="T272" s="0" t="str">
        <f aca="false">IF('Planos de ação'!$M272&lt;&gt;"Atrasada","",-'Planos de ação'!$N272+ROW()/1000000)</f>
        <v/>
      </c>
    </row>
    <row r="273" customFormat="false" ht="15" hidden="false" customHeight="false" outlineLevel="0" collapsed="false">
      <c r="T273" s="0" t="str">
        <f aca="false">IF('Planos de ação'!$M273&lt;&gt;"Atrasada","",-'Planos de ação'!$N273+ROW()/1000000)</f>
        <v/>
      </c>
    </row>
    <row r="274" customFormat="false" ht="15" hidden="false" customHeight="false" outlineLevel="0" collapsed="false">
      <c r="T274" s="0" t="str">
        <f aca="false">IF('Planos de ação'!$M274&lt;&gt;"Atrasada","",-'Planos de ação'!$N274+ROW()/1000000)</f>
        <v/>
      </c>
    </row>
    <row r="275" customFormat="false" ht="15" hidden="false" customHeight="false" outlineLevel="0" collapsed="false">
      <c r="T275" s="0" t="str">
        <f aca="false">IF('Planos de ação'!$M275&lt;&gt;"Atrasada","",-'Planos de ação'!$N275+ROW()/1000000)</f>
        <v/>
      </c>
    </row>
    <row r="276" customFormat="false" ht="15" hidden="false" customHeight="false" outlineLevel="0" collapsed="false">
      <c r="T276" s="0" t="str">
        <f aca="false">IF('Planos de ação'!$M276&lt;&gt;"Atrasada","",-'Planos de ação'!$N276+ROW()/1000000)</f>
        <v/>
      </c>
    </row>
    <row r="277" customFormat="false" ht="15" hidden="false" customHeight="false" outlineLevel="0" collapsed="false">
      <c r="T277" s="0" t="str">
        <f aca="false">IF('Planos de ação'!$M277&lt;&gt;"Atrasada","",-'Planos de ação'!$N277+ROW()/1000000)</f>
        <v/>
      </c>
    </row>
    <row r="278" customFormat="false" ht="15" hidden="false" customHeight="false" outlineLevel="0" collapsed="false">
      <c r="T278" s="0" t="str">
        <f aca="false">IF('Planos de ação'!$M278&lt;&gt;"Atrasada","",-'Planos de ação'!$N278+ROW()/1000000)</f>
        <v/>
      </c>
    </row>
    <row r="279" customFormat="false" ht="15" hidden="false" customHeight="false" outlineLevel="0" collapsed="false">
      <c r="T279" s="0" t="str">
        <f aca="false">IF('Planos de ação'!$M279&lt;&gt;"Atrasada","",-'Planos de ação'!$N279+ROW()/1000000)</f>
        <v/>
      </c>
    </row>
    <row r="280" customFormat="false" ht="15" hidden="false" customHeight="false" outlineLevel="0" collapsed="false">
      <c r="T280" s="0" t="str">
        <f aca="false">IF('Planos de ação'!$M280&lt;&gt;"Atrasada","",-'Planos de ação'!$N280+ROW()/1000000)</f>
        <v/>
      </c>
    </row>
    <row r="281" customFormat="false" ht="15" hidden="false" customHeight="false" outlineLevel="0" collapsed="false">
      <c r="T281" s="0" t="str">
        <f aca="false">IF('Planos de ação'!$M281&lt;&gt;"Atrasada","",-'Planos de ação'!$N281+ROW()/1000000)</f>
        <v/>
      </c>
    </row>
    <row r="282" customFormat="false" ht="15" hidden="false" customHeight="false" outlineLevel="0" collapsed="false">
      <c r="T282" s="0" t="str">
        <f aca="false">IF('Planos de ação'!$M282&lt;&gt;"Atrasada","",-'Planos de ação'!$N282+ROW()/1000000)</f>
        <v/>
      </c>
    </row>
    <row r="283" customFormat="false" ht="15" hidden="false" customHeight="false" outlineLevel="0" collapsed="false">
      <c r="T283" s="0" t="str">
        <f aca="false">IF('Planos de ação'!$M283&lt;&gt;"Atrasada","",-'Planos de ação'!$N283+ROW()/1000000)</f>
        <v/>
      </c>
    </row>
    <row r="284" customFormat="false" ht="15" hidden="false" customHeight="false" outlineLevel="0" collapsed="false">
      <c r="T284" s="0" t="str">
        <f aca="false">IF('Planos de ação'!$M284&lt;&gt;"Atrasada","",-'Planos de ação'!$N284+ROW()/1000000)</f>
        <v/>
      </c>
    </row>
    <row r="285" customFormat="false" ht="15" hidden="false" customHeight="false" outlineLevel="0" collapsed="false">
      <c r="T285" s="0" t="str">
        <f aca="false">IF('Planos de ação'!$M285&lt;&gt;"Atrasada","",-'Planos de ação'!$N285+ROW()/1000000)</f>
        <v/>
      </c>
    </row>
    <row r="286" customFormat="false" ht="15" hidden="false" customHeight="false" outlineLevel="0" collapsed="false">
      <c r="T286" s="0" t="str">
        <f aca="false">IF('Planos de ação'!$M286&lt;&gt;"Atrasada","",-'Planos de ação'!$N286+ROW()/1000000)</f>
        <v/>
      </c>
    </row>
    <row r="287" customFormat="false" ht="15" hidden="false" customHeight="false" outlineLevel="0" collapsed="false">
      <c r="T287" s="0" t="str">
        <f aca="false">IF('Planos de ação'!$M287&lt;&gt;"Atrasada","",-'Planos de ação'!$N287+ROW()/1000000)</f>
        <v/>
      </c>
    </row>
    <row r="288" customFormat="false" ht="15" hidden="false" customHeight="false" outlineLevel="0" collapsed="false">
      <c r="T288" s="0" t="str">
        <f aca="false">IF('Planos de ação'!$M288&lt;&gt;"Atrasada","",-'Planos de ação'!$N288+ROW()/1000000)</f>
        <v/>
      </c>
    </row>
    <row r="289" customFormat="false" ht="15" hidden="false" customHeight="false" outlineLevel="0" collapsed="false">
      <c r="T289" s="0" t="str">
        <f aca="false">IF('Planos de ação'!$M289&lt;&gt;"Atrasada","",-'Planos de ação'!$N289+ROW()/1000000)</f>
        <v/>
      </c>
    </row>
    <row r="290" customFormat="false" ht="15" hidden="false" customHeight="false" outlineLevel="0" collapsed="false">
      <c r="T290" s="0" t="str">
        <f aca="false">IF('Planos de ação'!$M290&lt;&gt;"Atrasada","",-'Planos de ação'!$N290+ROW()/1000000)</f>
        <v/>
      </c>
    </row>
    <row r="291" customFormat="false" ht="15" hidden="false" customHeight="false" outlineLevel="0" collapsed="false">
      <c r="T291" s="0" t="str">
        <f aca="false">IF('Planos de ação'!$M291&lt;&gt;"Atrasada","",-'Planos de ação'!$N291+ROW()/1000000)</f>
        <v/>
      </c>
    </row>
    <row r="292" customFormat="false" ht="15" hidden="false" customHeight="false" outlineLevel="0" collapsed="false">
      <c r="T292" s="0" t="str">
        <f aca="false">IF('Planos de ação'!$M292&lt;&gt;"Atrasada","",-'Planos de ação'!$N292+ROW()/1000000)</f>
        <v/>
      </c>
    </row>
    <row r="293" customFormat="false" ht="15" hidden="false" customHeight="false" outlineLevel="0" collapsed="false">
      <c r="T293" s="0" t="str">
        <f aca="false">IF('Planos de ação'!$M293&lt;&gt;"Atrasada","",-'Planos de ação'!$N293+ROW()/1000000)</f>
        <v/>
      </c>
    </row>
    <row r="294" customFormat="false" ht="15" hidden="false" customHeight="false" outlineLevel="0" collapsed="false">
      <c r="T294" s="0" t="str">
        <f aca="false">IF('Planos de ação'!$M294&lt;&gt;"Atrasada","",-'Planos de ação'!$N294+ROW()/1000000)</f>
        <v/>
      </c>
    </row>
    <row r="295" customFormat="false" ht="15" hidden="false" customHeight="false" outlineLevel="0" collapsed="false">
      <c r="T295" s="0" t="str">
        <f aca="false">IF('Planos de ação'!$M295&lt;&gt;"Atrasada","",-'Planos de ação'!$N295+ROW()/1000000)</f>
        <v/>
      </c>
    </row>
    <row r="296" customFormat="false" ht="15" hidden="false" customHeight="false" outlineLevel="0" collapsed="false">
      <c r="T296" s="0" t="str">
        <f aca="false">IF('Planos de ação'!$M296&lt;&gt;"Atrasada","",-'Planos de ação'!$N296+ROW()/1000000)</f>
        <v/>
      </c>
    </row>
    <row r="297" customFormat="false" ht="15" hidden="false" customHeight="false" outlineLevel="0" collapsed="false">
      <c r="T297" s="0" t="str">
        <f aca="false">IF('Planos de ação'!$M297&lt;&gt;"Atrasada","",-'Planos de ação'!$N297+ROW()/1000000)</f>
        <v/>
      </c>
    </row>
    <row r="298" customFormat="false" ht="15" hidden="false" customHeight="false" outlineLevel="0" collapsed="false">
      <c r="T298" s="0" t="str">
        <f aca="false">IF('Planos de ação'!$M298&lt;&gt;"Atrasada","",-'Planos de ação'!$N298+ROW()/1000000)</f>
        <v/>
      </c>
    </row>
    <row r="299" customFormat="false" ht="15" hidden="false" customHeight="false" outlineLevel="0" collapsed="false">
      <c r="T299" s="0" t="str">
        <f aca="false">IF('Planos de ação'!$M299&lt;&gt;"Atrasada","",-'Planos de ação'!$N299+ROW()/1000000)</f>
        <v/>
      </c>
    </row>
    <row r="300" customFormat="false" ht="15" hidden="false" customHeight="false" outlineLevel="0" collapsed="false">
      <c r="T300" s="0" t="str">
        <f aca="false">IF('Planos de ação'!$M300&lt;&gt;"Atrasada","",-'Planos de ação'!$N300+ROW()/1000000)</f>
        <v/>
      </c>
    </row>
    <row r="301" customFormat="false" ht="15" hidden="false" customHeight="false" outlineLevel="0" collapsed="false">
      <c r="T301" s="0" t="str">
        <f aca="false">IF('Planos de ação'!$M301&lt;&gt;"Atrasada","",-'Planos de ação'!$N301+ROW()/1000000)</f>
        <v/>
      </c>
    </row>
    <row r="302" customFormat="false" ht="15" hidden="false" customHeight="false" outlineLevel="0" collapsed="false">
      <c r="T302" s="0" t="str">
        <f aca="false">IF('Planos de ação'!$M302&lt;&gt;"Atrasada","",-'Planos de ação'!$N302+ROW()/1000000)</f>
        <v/>
      </c>
    </row>
    <row r="303" customFormat="false" ht="15" hidden="false" customHeight="false" outlineLevel="0" collapsed="false">
      <c r="T303" s="0" t="str">
        <f aca="false">IF('Planos de ação'!$M303&lt;&gt;"Atrasada","",-'Planos de ação'!$N303+ROW()/1000000)</f>
        <v/>
      </c>
    </row>
  </sheetData>
  <sheetProtection sheet="true"/>
  <mergeCells count="38">
    <mergeCell ref="B5:D5"/>
    <mergeCell ref="F5:H5"/>
    <mergeCell ref="J5:L5"/>
    <mergeCell ref="N5:P5"/>
    <mergeCell ref="B6:D6"/>
    <mergeCell ref="F6:H6"/>
    <mergeCell ref="J6:L6"/>
    <mergeCell ref="N6:P6"/>
    <mergeCell ref="B7:D7"/>
    <mergeCell ref="F7:H7"/>
    <mergeCell ref="J7:L7"/>
    <mergeCell ref="N7:P7"/>
    <mergeCell ref="B9:D9"/>
    <mergeCell ref="F9:H9"/>
    <mergeCell ref="J9:L9"/>
    <mergeCell ref="N9:P9"/>
    <mergeCell ref="B10:D10"/>
    <mergeCell ref="F10:H10"/>
    <mergeCell ref="J10:L10"/>
    <mergeCell ref="N10:P10"/>
    <mergeCell ref="B11:D11"/>
    <mergeCell ref="F11:H11"/>
    <mergeCell ref="J11:L11"/>
    <mergeCell ref="N11:P11"/>
    <mergeCell ref="C15:D15"/>
    <mergeCell ref="E15:J15"/>
    <mergeCell ref="C16:D16"/>
    <mergeCell ref="E16:J16"/>
    <mergeCell ref="C17:D17"/>
    <mergeCell ref="E17:J17"/>
    <mergeCell ref="C18:D18"/>
    <mergeCell ref="E18:J18"/>
    <mergeCell ref="C19:D19"/>
    <mergeCell ref="E19:J19"/>
    <mergeCell ref="C20:D20"/>
    <mergeCell ref="E20:J20"/>
    <mergeCell ref="B40:R40"/>
    <mergeCell ref="B58:R58"/>
  </mergeCells>
  <conditionalFormatting sqref="C61:C63">
    <cfRule type="expression" priority="2" aboveAverage="0" equalAverage="0" bottom="0" percent="0" rank="0" text="" dxfId="18">
      <formula>ISNA(C61)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Plano de ação 5W2H · Andonize&amp;R&amp;8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2026-07-31T03:10:16Z</dcterms:created>
  <dc:creator>Andonize</dc:creator>
  <dc:description>Planilha gratuita da Andonize. Uso livre na sua empresa e com os seus clientes, inclusive comercial. Não é permitido revender, redistribuir como material próprio nem publicar o arquivo para download em outro site. © 2026 Andonize · andonize.com</dc:description>
  <dc:language>en-US</dc:language>
  <cp:lastModifiedBy>Andonize</cp:lastModifiedBy>
  <dcterms:modified xsi:type="dcterms:W3CDTF">2026-07-31T03:10:17Z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