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3" autoFilterDateGrouping="1"/>
  </bookViews>
  <sheets>
    <sheet xmlns:r="http://schemas.openxmlformats.org/officeDocument/2006/relationships" name="Leia-me" sheetId="1" state="visible" r:id="rId1"/>
    <sheet xmlns:r="http://schemas.openxmlformats.org/officeDocument/2006/relationships" name="Tipos" sheetId="2" state="visible" r:id="rId2"/>
    <sheet xmlns:r="http://schemas.openxmlformats.org/officeDocument/2006/relationships" name="Veículos" sheetId="3" state="visible" r:id="rId3"/>
    <sheet xmlns:r="http://schemas.openxmlformats.org/officeDocument/2006/relationships" name="Checklist" sheetId="4" state="visible" r:id="rId4"/>
    <sheet xmlns:r="http://schemas.openxmlformats.org/officeDocument/2006/relationships" name="Itens por tipo" sheetId="5" state="visible" r:id="rId5"/>
    <sheet xmlns:r="http://schemas.openxmlformats.org/officeDocument/2006/relationships" name="Histórico" sheetId="6" state="visible" r:id="rId6"/>
  </sheets>
  <definedNames>
    <definedName name="_xlnm.Print_Area" localSheetId="0">'Leia-me'!$B$2:$C$42</definedName>
    <definedName name="_xlnm.Print_Area" localSheetId="1">'Tipos'!$A$1:$C$17</definedName>
    <definedName name="_xlnm.Print_Area" localSheetId="2">'Veículos'!$A$1:$F$42</definedName>
    <definedName name="_xlnm._FilterDatabase" localSheetId="3" hidden="1">'Checklist'!$B$15:$O$63</definedName>
    <definedName name="_xlnm.Print_Area" localSheetId="3">'Checklist'!$B$1:$L$75</definedName>
    <definedName name="_xlnm.Print_Area" localSheetId="4">'Itens por tipo'!$A$2:$E$482</definedName>
    <definedName name="_xlnm._FilterDatabase" localSheetId="5" hidden="1">'Histórico'!$A$2:$M$202</definedName>
    <definedName name="_xlnm.Print_Area" localSheetId="5">'Histórico'!$A$1:$M$202</definedName>
  </definedNames>
  <calcPr calcId="124519" fullCalcOnLoad="1"/>
</workbook>
</file>

<file path=xl/styles.xml><?xml version="1.0" encoding="utf-8"?>
<styleSheet xmlns="http://schemas.openxmlformats.org/spreadsheetml/2006/main">
  <numFmts count="2">
    <numFmt numFmtId="164" formatCode="dd/mm/yyyy"/>
    <numFmt numFmtId="165" formatCode="hh:mm"/>
  </numFmts>
  <fonts count="23">
    <font>
      <name val="Calibri"/>
      <family val="2"/>
      <color theme="1"/>
      <sz val="11"/>
      <scheme val="minor"/>
    </font>
    <font>
      <name val="Arial"/>
      <b val="1"/>
      <color rgb="000F38C5"/>
      <sz val="14"/>
    </font>
    <font>
      <name val="Arial"/>
      <b val="1"/>
      <color rgb="001A2B42"/>
      <sz val="18"/>
    </font>
    <font>
      <name val="Arial"/>
      <color rgb="005C6C85"/>
      <sz val="11"/>
    </font>
    <font>
      <name val="Arial"/>
      <b val="1"/>
      <color rgb="001A2B42"/>
      <sz val="12"/>
    </font>
    <font>
      <name val="Arial"/>
      <b val="1"/>
      <color rgb="001A2B42"/>
      <sz val="10"/>
    </font>
    <font>
      <name val="Arial"/>
      <color rgb="005C6C85"/>
      <sz val="10"/>
    </font>
    <font>
      <name val="Arial"/>
      <color rgb="005C6C85"/>
      <sz val="9"/>
    </font>
    <font>
      <name val="Arial"/>
      <b val="1"/>
      <color rgb="001A2B42"/>
      <sz val="14"/>
    </font>
    <font>
      <name val="Arial"/>
      <b val="1"/>
      <color rgb="00FFFFFF"/>
      <sz val="9"/>
    </font>
    <font>
      <name val="Arial"/>
      <color rgb="001A2B42"/>
      <sz val="10"/>
    </font>
    <font>
      <name val="Arial"/>
      <i val="1"/>
      <color rgb="005C6C85"/>
      <sz val="10"/>
    </font>
    <font>
      <name val="Arial"/>
      <i val="1"/>
      <color rgb="005C6C85"/>
      <sz val="9"/>
    </font>
    <font>
      <name val="Arial"/>
      <b val="1"/>
      <color rgb="00FFFFFF"/>
      <sz val="16"/>
    </font>
    <font>
      <name val="Arial"/>
      <b val="1"/>
      <color rgb="001A2B42"/>
      <sz val="11"/>
    </font>
    <font>
      <name val="Arial"/>
      <b val="1"/>
      <color rgb="001A2B42"/>
      <sz val="9"/>
    </font>
    <font>
      <name val="Arial"/>
      <b val="1"/>
      <color rgb="000F38C4"/>
      <sz val="10"/>
    </font>
    <font>
      <name val="Arial"/>
      <color rgb="005C6C85"/>
      <sz val="8"/>
    </font>
    <font>
      <name val="Arial"/>
      <i val="1"/>
      <color rgb="005C6C85"/>
      <sz val="8"/>
    </font>
    <font>
      <name val="Arial"/>
      <b val="1"/>
      <color rgb="00FFFFFF"/>
      <sz val="8"/>
    </font>
    <font>
      <name val="Arial"/>
      <color rgb="008A9AB5"/>
      <sz val="8"/>
    </font>
    <font>
      <name val="Arial"/>
      <color rgb="001A2B42"/>
      <sz val="9"/>
    </font>
    <font>
      <name val="Arial"/>
      <color rgb="005C6C85"/>
      <sz val="7"/>
    </font>
  </fonts>
  <fills count="6">
    <fill>
      <patternFill/>
    </fill>
    <fill>
      <patternFill patternType="gray125"/>
    </fill>
    <fill>
      <patternFill patternType="solid">
        <fgColor rgb="00EBF0FF"/>
      </patternFill>
    </fill>
    <fill>
      <patternFill patternType="solid">
        <fgColor rgb="000F38C4"/>
      </patternFill>
    </fill>
    <fill>
      <patternFill patternType="solid">
        <fgColor rgb="00FFFFFF"/>
      </patternFill>
    </fill>
    <fill>
      <patternFill patternType="solid">
        <fgColor rgb="00EBF0F8"/>
      </patternFill>
    </fill>
  </fills>
  <borders count="5">
    <border>
      <left/>
      <right/>
      <top/>
      <bottom/>
      <diagonal/>
    </border>
    <border>
      <left style="thin">
        <color rgb="009AA7BC"/>
      </left>
      <right style="thin">
        <color rgb="009AA7BC"/>
      </right>
      <top style="thin">
        <color rgb="009AA7BC"/>
      </top>
      <bottom style="thin">
        <color rgb="009AA7BC"/>
      </bottom>
    </border>
    <border>
      <left style="thin">
        <color rgb="00DAE2EF"/>
      </left>
      <right style="thin">
        <color rgb="00DAE2EF"/>
      </right>
      <top style="thin">
        <color rgb="00DAE2EF"/>
      </top>
      <bottom style="thin">
        <color rgb="00DAE2EF"/>
      </bottom>
    </border>
    <border>
      <left style="thin">
        <color rgb="00DAE2EF"/>
      </left>
      <right style="thin">
        <color rgb="00DAE2EF"/>
      </right>
      <bottom style="hair">
        <color rgb="009AA7BC"/>
      </bottom>
    </border>
    <border>
      <bottom style="medium">
        <color rgb="FF1A2B42"/>
      </bottom>
    </border>
  </borders>
  <cellStyleXfs count="1">
    <xf numFmtId="0" fontId="0" fillId="0" borderId="0"/>
  </cellStyleXfs>
  <cellXfs count="4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center" wrapText="1"/>
    </xf>
    <xf numFmtId="0" fontId="4" fillId="2" borderId="0" pivotButton="0" quotePrefix="0" xfId="0"/>
    <xf numFmtId="0" fontId="0" fillId="2" borderId="0" pivotButton="0" quotePrefix="0" xfId="0"/>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pivotButton="0" quotePrefix="0" xfId="0"/>
    <xf numFmtId="0" fontId="8" fillId="0" borderId="0" pivotButton="0" quotePrefix="0" xfId="0"/>
    <xf numFmtId="0" fontId="9" fillId="3" borderId="1" applyAlignment="1" pivotButton="0" quotePrefix="0" xfId="0">
      <alignment horizontal="center" vertical="center" wrapText="1"/>
    </xf>
    <xf numFmtId="0" fontId="10" fillId="4" borderId="2" applyAlignment="1" pivotButton="0" quotePrefix="0" xfId="0">
      <alignment horizontal="left" vertical="center"/>
    </xf>
    <xf numFmtId="0" fontId="11" fillId="5" borderId="2" applyAlignment="1" pivotButton="0" quotePrefix="0" xfId="0">
      <alignment horizontal="center" vertical="center"/>
    </xf>
    <xf numFmtId="0" fontId="10" fillId="4" borderId="2" applyAlignment="1" pivotButton="0" quotePrefix="0" xfId="0">
      <alignment horizontal="center" vertical="center"/>
    </xf>
    <xf numFmtId="3" fontId="10" fillId="4" borderId="2" applyAlignment="1" pivotButton="0" quotePrefix="0" xfId="0">
      <alignment horizontal="center" vertical="center"/>
    </xf>
    <xf numFmtId="0" fontId="12" fillId="5" borderId="0" pivotButton="0" quotePrefix="0" xfId="0"/>
    <xf numFmtId="0" fontId="13" fillId="3" borderId="0" applyAlignment="1" pivotButton="0" quotePrefix="0" xfId="0">
      <alignment horizontal="center" vertical="center" shrinkToFit="1"/>
    </xf>
    <xf numFmtId="0" fontId="6" fillId="0" borderId="0" applyAlignment="1" pivotButton="0" quotePrefix="0" xfId="0">
      <alignment horizontal="center" vertical="center"/>
    </xf>
    <xf numFmtId="0" fontId="14" fillId="0" borderId="0" applyAlignment="1" pivotButton="0" quotePrefix="0" xfId="0">
      <alignment horizontal="center" vertical="center"/>
    </xf>
    <xf numFmtId="0" fontId="15" fillId="2" borderId="1" applyAlignment="1" pivotButton="0" quotePrefix="0" xfId="0">
      <alignment horizontal="left" vertical="center"/>
    </xf>
    <xf numFmtId="0" fontId="16" fillId="4" borderId="1" applyAlignment="1" pivotButton="0" quotePrefix="0" xfId="0">
      <alignment horizontal="left" vertical="center" shrinkToFit="1"/>
    </xf>
    <xf numFmtId="0" fontId="10" fillId="4" borderId="1" applyAlignment="1" pivotButton="0" quotePrefix="0" xfId="0">
      <alignment horizontal="left" vertical="center"/>
    </xf>
    <xf numFmtId="0" fontId="17" fillId="0" borderId="0" pivotButton="0" quotePrefix="0" xfId="0"/>
    <xf numFmtId="0" fontId="10" fillId="4" borderId="1" applyAlignment="1" pivotButton="0" quotePrefix="0" xfId="0">
      <alignment horizontal="left" vertical="center" shrinkToFit="1"/>
    </xf>
    <xf numFmtId="0" fontId="18" fillId="0" borderId="0" applyAlignment="1" pivotButton="0" quotePrefix="0" xfId="0">
      <alignment horizontal="left" vertical="center"/>
    </xf>
    <xf numFmtId="0" fontId="9" fillId="3" borderId="1" applyAlignment="1" pivotButton="0" quotePrefix="0" xfId="0">
      <alignment horizontal="center" vertical="center"/>
    </xf>
    <xf numFmtId="0" fontId="19" fillId="3" borderId="1" applyAlignment="1" pivotButton="0" quotePrefix="0" xfId="0">
      <alignment horizontal="center" vertical="center"/>
    </xf>
    <xf numFmtId="0" fontId="17" fillId="4" borderId="0" applyAlignment="1" pivotButton="0" quotePrefix="0" xfId="0">
      <alignment horizontal="center" vertical="center"/>
    </xf>
    <xf numFmtId="0" fontId="21" fillId="4" borderId="0" applyAlignment="1" pivotButton="0" quotePrefix="0" xfId="0">
      <alignment horizontal="left" vertical="center" wrapText="1"/>
    </xf>
    <xf numFmtId="0" fontId="21" fillId="4" borderId="0" applyAlignment="1" pivotButton="0" quotePrefix="0" xfId="0">
      <alignment horizontal="center" vertical="center"/>
    </xf>
    <xf numFmtId="0" fontId="21" fillId="4" borderId="0" applyAlignment="1" pivotButton="0" quotePrefix="0" xfId="0">
      <alignment horizontal="left" vertical="center"/>
    </xf>
    <xf numFmtId="0" fontId="20" fillId="0" borderId="0" applyAlignment="1" pivotButton="0" quotePrefix="0" xfId="0">
      <alignment horizontal="center" vertical="center"/>
    </xf>
    <xf numFmtId="0" fontId="15" fillId="2" borderId="2" applyAlignment="1" pivotButton="0" quotePrefix="0" xfId="0">
      <alignment horizontal="left" vertical="center"/>
    </xf>
    <xf numFmtId="0" fontId="21" fillId="4" borderId="3" applyAlignment="1" pivotButton="0" quotePrefix="0" xfId="0">
      <alignment horizontal="left" vertical="center"/>
    </xf>
    <xf numFmtId="0" fontId="15" fillId="0" borderId="0" applyAlignment="1" pivotButton="0" quotePrefix="0" xfId="0">
      <alignment horizontal="left" vertical="center"/>
    </xf>
    <xf numFmtId="0" fontId="21" fillId="4" borderId="4" applyAlignment="1" pivotButton="0" quotePrefix="0" xfId="0">
      <alignment horizontal="left" vertical="center"/>
    </xf>
    <xf numFmtId="0" fontId="17" fillId="0" borderId="0" applyAlignment="1" pivotButton="0" quotePrefix="0" xfId="0">
      <alignment horizontal="center" vertical="center"/>
    </xf>
    <xf numFmtId="0" fontId="22" fillId="0" borderId="0" applyAlignment="1" pivotButton="0" quotePrefix="0" xfId="0">
      <alignment horizontal="right" vertical="center"/>
    </xf>
    <xf numFmtId="0" fontId="10" fillId="2" borderId="2" applyAlignment="1" pivotButton="0" quotePrefix="0" xfId="0">
      <alignment horizontal="left" vertical="center"/>
    </xf>
    <xf numFmtId="0" fontId="10" fillId="2" borderId="2" applyAlignment="1" pivotButton="0" quotePrefix="0" xfId="0">
      <alignment horizontal="center" vertical="center"/>
    </xf>
    <xf numFmtId="0" fontId="5" fillId="2" borderId="2" applyAlignment="1" pivotButton="0" quotePrefix="0" xfId="0">
      <alignment horizontal="left" vertical="center"/>
    </xf>
    <xf numFmtId="0" fontId="11" fillId="5" borderId="2" applyAlignment="1" pivotButton="0" quotePrefix="0" xfId="0">
      <alignment horizontal="left" vertical="center"/>
    </xf>
    <xf numFmtId="164" fontId="10" fillId="4" borderId="2" applyAlignment="1" pivotButton="0" quotePrefix="0" xfId="0">
      <alignment horizontal="center" vertical="center"/>
    </xf>
    <xf numFmtId="165" fontId="10" fillId="4" borderId="2" applyAlignment="1" pivotButton="0" quotePrefix="0" xfId="0">
      <alignment horizontal="center" vertical="center"/>
    </xf>
    <xf numFmtId="3" fontId="11" fillId="5" borderId="2" applyAlignment="1" pivotButton="0" quotePrefix="0" xfId="0">
      <alignment horizontal="center" vertical="center"/>
    </xf>
  </cellXfs>
  <cellStyles count="1">
    <cellStyle name="Normal" xfId="0" builtinId="0" hidden="0"/>
  </cellStyles>
  <dxfs count="3">
    <dxf>
      <font>
        <b val="1"/>
        <color rgb="001A2B42"/>
      </font>
      <fill>
        <patternFill patternType="solid">
          <fgColor rgb="00EBF0FF"/>
        </patternFill>
      </fill>
      <border>
        <left style="thin">
          <color rgb="00DAE2EF"/>
        </left>
        <right style="thin">
          <color rgb="00DAE2EF"/>
        </right>
        <top style="thin">
          <color rgb="00DAE2EF"/>
        </top>
        <bottom style="thin">
          <color rgb="00DAE2EF"/>
        </bottom>
      </border>
    </dxf>
    <dxf>
      <border>
        <left style="thin">
          <color rgb="00DAE2EF"/>
        </left>
        <right style="thin">
          <color rgb="00DAE2EF"/>
        </right>
        <top style="thin">
          <color rgb="00DAE2EF"/>
        </top>
        <bottom style="thin">
          <color rgb="00DAE2EF"/>
        </bottom>
      </border>
    </dxf>
    <dxf>
      <border>
        <left style="thin">
          <color rgb="009AA7BC"/>
        </left>
        <right style="thin">
          <color rgb="009AA7BC"/>
        </right>
        <top style="thin">
          <color rgb="009AA7BC"/>
        </top>
        <bottom style="thin">
          <color rgb="009AA7BC"/>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1260157" cy="504062"/>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2:C41"/>
  <sheetViews>
    <sheetView showGridLines="0" workbookViewId="0">
      <selection activeCell="A1" sqref="A1"/>
    </sheetView>
  </sheetViews>
  <sheetFormatPr baseColWidth="8" defaultRowHeight="15"/>
  <cols>
    <col width="2" customWidth="1" min="1" max="1"/>
    <col width="38" customWidth="1" min="2" max="2"/>
    <col width="100" customWidth="1" min="3" max="3"/>
    <col width="2" customWidth="1" min="4" max="4"/>
  </cols>
  <sheetData>
    <row r="2">
      <c r="B2" s="1" t="inlineStr">
        <is>
          <t>ANDONIZE</t>
        </is>
      </c>
    </row>
    <row r="4">
      <c r="B4" s="2" t="inlineStr">
        <is>
          <t>Checklist de veículos e caminhão — um checklist por tipo</t>
        </is>
      </c>
    </row>
    <row r="5" ht="48" customHeight="1">
      <c r="B5" s="3" t="inlineStr">
        <is>
          <t>Uma folha por viagem, com saída e retorno: escolha a placa e os itens do tipo daquele veículo aparecem. Vêm 10 tipos prontos — caminhão, carreta, van, picape, carro, moto, ônibus, trator, empilhadeira e máquina de obra — com cerca de 30 itens cada, em três blocos. O histórico fica na última aba.</t>
        </is>
      </c>
    </row>
    <row r="8" ht="20" customHeight="1">
      <c r="B8" s="4" t="inlineStr">
        <is>
          <t>A ordem das abas é a ordem do trabalho</t>
        </is>
      </c>
      <c r="C8" s="5" t="n"/>
    </row>
    <row r="10" ht="30" customHeight="1">
      <c r="B10" s="6" t="inlineStr">
        <is>
          <t>1. «Tipos» — os tipos de veículo</t>
        </is>
      </c>
      <c r="C10" s="7" t="inlineStr">
        <is>
          <t>Os 10 tipos que a planilha conhece e quando usar cada um. Para um tipo seu, acrescente uma linha aqui e os itens dele em «Itens por tipo».</t>
        </is>
      </c>
    </row>
    <row r="11" ht="30" customHeight="1">
      <c r="B11" s="6" t="inlineStr">
        <is>
          <t>2. «Veículos» — a sua frota</t>
        </is>
      </c>
      <c r="C11" s="7" t="inlineStr">
        <is>
          <t>Placa ou código, descrição, tipo (escolha na lista), ano e km ou horímetro atual. Empilhadeira e trator não têm placa: use o código do patrimônio.</t>
        </is>
      </c>
    </row>
    <row r="12" ht="30" customHeight="1">
      <c r="B12" s="6" t="inlineStr">
        <is>
          <t>3. «Checklist» — imprima e leve</t>
        </is>
      </c>
      <c r="C12" s="7" t="inlineStr">
        <is>
          <t>Escolha a placa no alto — a lista mostra «placa · descrição» — e os itens do tipo daquele veículo aparecem. Imprima (Ctrl+P) e entregue ao motorista.</t>
        </is>
      </c>
    </row>
    <row r="13" ht="30" customHeight="1">
      <c r="B13" s="6" t="inlineStr">
        <is>
          <t>4. «Itens por tipo» — a biblioteca</t>
        </is>
      </c>
      <c r="C13" s="7" t="inlineStr">
        <is>
          <t>Uma linha por item, por tipo, na ordem em que aparece na folha; a coluna «É bloco?» marca os cabeçalhos dos blocos. Reescreva, apague ou acrescente à vontade dentro das linhas do tipo.</t>
        </is>
      </c>
    </row>
    <row r="14" ht="30" customHeight="1">
      <c r="B14" s="6" t="inlineStr">
        <is>
          <t>5. «Histórico» — uma linha por viagem</t>
        </is>
      </c>
      <c r="C14" s="7" t="inlineStr">
        <is>
          <t>Quando a folha volta, lance data e hora de saída e de retorno, placa, km nas duas pontas, quantos itens ficaram N.OK e o que ficou pendente. O km rodado sai sozinho.</t>
        </is>
      </c>
    </row>
    <row r="16" ht="20" customHeight="1">
      <c r="B16" s="4" t="inlineStr">
        <is>
          <t>Como marcar</t>
        </is>
      </c>
      <c r="C16" s="5" t="n"/>
    </row>
    <row r="18" ht="16" customHeight="1">
      <c r="B18" s="6" t="inlineStr">
        <is>
          <t>OK</t>
        </is>
      </c>
      <c r="C18" s="7" t="inlineStr">
        <is>
          <t>O item está conforme.</t>
        </is>
      </c>
    </row>
    <row r="19" ht="30" customHeight="1">
      <c r="B19" s="6" t="inlineStr">
        <is>
          <t>N.OK</t>
        </is>
      </c>
      <c r="C19" s="7" t="inlineStr">
        <is>
          <t>Não conforme. Escreva o que foi visto na coluna de observação — «pneu dianteiro esquerdo careca» vale mais que um X.</t>
        </is>
      </c>
    </row>
    <row r="20" ht="16" customHeight="1">
      <c r="B20" s="6" t="inlineStr">
        <is>
          <t>N/A</t>
        </is>
      </c>
      <c r="C20" s="7" t="inlineStr">
        <is>
          <t>Não se aplica a este veículo (tacógrafo em caminhão leve, lona em baú fechado).</t>
        </is>
      </c>
    </row>
    <row r="21" ht="30" customHeight="1">
      <c r="B21" s="6" t="inlineStr">
        <is>
          <t>Saída e retorno</t>
        </is>
      </c>
      <c r="C21" s="7" t="inlineStr">
        <is>
          <t>As duas colunas existem para a avaria aparecer no retorno da MESMA viagem, com o motorista que a fez. Um checklist só de saída não responde «quem bateu».</t>
        </is>
      </c>
    </row>
    <row r="22" ht="16" customHeight="1">
      <c r="B22" s="6" t="inlineStr">
        <is>
          <t>Liberado para sair?</t>
        </is>
      </c>
      <c r="C22" s="7" t="inlineStr">
        <is>
          <t>Item de segurança N.OK (freio, pneu, luz de freio) segura o veículo. Registre a pendência e quem decidiu.</t>
        </is>
      </c>
    </row>
    <row r="24" ht="20" customHeight="1">
      <c r="B24" s="4" t="inlineStr">
        <is>
          <t>A guarda contra erro silencioso</t>
        </is>
      </c>
      <c r="C24" s="5" t="n"/>
    </row>
    <row r="26" ht="44" customHeight="1">
      <c r="B26" s="6" t="inlineStr">
        <is>
          <t>Na «Checklist»: o filtro velho</t>
        </is>
      </c>
      <c r="C26" s="7" t="inlineStr">
        <is>
          <t>O filtro do Excel NÃO se recalcula quando você troca o veículo — linhas ocultas continuam ocultas e itens a mais ficam escondidos. Ao trocar a placa, reaplique o filtro (Dados › Reaplicar) ou mostre todas as linhas da região antes de imprimir.</t>
        </is>
      </c>
    </row>
    <row r="28" ht="20" customHeight="1">
      <c r="B28" s="4" t="inlineStr">
        <is>
          <t>Antes de começar</t>
        </is>
      </c>
      <c r="C28" s="5" t="n"/>
    </row>
    <row r="30" ht="30" customHeight="1">
      <c r="B30" s="6" t="inlineStr">
        <is>
          <t>Apague os dados de exemplo</t>
        </is>
      </c>
      <c r="C30" s="7" t="inlineStr">
        <is>
          <t>Vêm 10 veículos (um por tipo) e cinco viagens de exemplo para você ver o histórico funcionando. As datas são relativas a hoje, por isso aparecem como fórmula: apague e digite as suas.</t>
        </is>
      </c>
    </row>
    <row r="31" ht="16" customHeight="1">
      <c r="B31" s="6" t="inlineStr">
        <is>
          <t>Requisitos</t>
        </is>
      </c>
      <c r="C31" s="7" t="inlineStr">
        <is>
          <t>Excel 2010 ou superior, Google Sheets ou LibreOffice. Sem macro e sem fórmula matricial.</t>
        </is>
      </c>
    </row>
    <row r="32" ht="30" customHeight="1">
      <c r="B32" s="6" t="inlineStr">
        <is>
          <t>Até onde esta planilha vai</t>
        </is>
      </c>
      <c r="C32" s="7" t="inlineStr">
        <is>
          <t>40 veículos, 10 tipos com até 45 itens cada e 200 viagens no histórico. Passou disso, copie a aba ou o arquivo por ano.</t>
        </is>
      </c>
    </row>
    <row r="33" ht="30" customHeight="1">
      <c r="B33" s="6" t="inlineStr">
        <is>
          <t>Versão personalizada</t>
        </is>
      </c>
      <c r="C33" s="7" t="inlineStr">
        <is>
          <t>Em andonize.com/materiais/checklist-de-veiculos você monta o checklist de um tipo com o seu logo, a sua cor e só os itens que interessam, e baixa esta mesma planilha ou o PDF — sem cadastro.</t>
        </is>
      </c>
    </row>
    <row r="35" ht="20" customHeight="1">
      <c r="B35" s="4" t="inlineStr">
        <is>
          <t>Feita por quem faz o Andonize</t>
        </is>
      </c>
      <c r="C35" s="5" t="n"/>
    </row>
    <row r="37" ht="30" customHeight="1">
      <c r="B37" s="6" t="inlineStr">
        <is>
          <t>No app</t>
        </is>
      </c>
      <c r="C37" s="7" t="inlineStr">
        <is>
          <t>Aqui a folha vai impressa e o resultado volta digitado. No Andonize o motorista responde no celular, com foto da avaria em cada item, offline no Android, e o PDF sai com o seu logo.</t>
        </is>
      </c>
    </row>
    <row r="39">
      <c r="B39" s="8" t="inlineStr">
        <is>
          <t>Versão 1.1 · setembro de 2026</t>
        </is>
      </c>
    </row>
    <row r="41" ht="30" customHeight="1">
      <c r="B41" s="6" t="inlineStr">
        <is>
          <t>Uso e direitos</t>
        </is>
      </c>
      <c r="C41" s="7" t="inlineStr">
        <is>
          <t>Planilha gratuita da Andonize. Uso livre na sua empresa e com os seus clientes, inclusive comercial. Não é permitido revender, redistribuir como material próprio nem publicar para download em outro site.</t>
        </is>
      </c>
    </row>
  </sheetData>
  <mergeCells count="1">
    <mergeCell ref="B5:C5"/>
  </mergeCell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17"/>
  <sheetViews>
    <sheetView showGridLines="0" workbookViewId="0">
      <pane ySplit="2" topLeftCell="A3" activePane="bottomLeft" state="frozen"/>
      <selection pane="bottomLeft" activeCell="A1" sqref="A1"/>
    </sheetView>
  </sheetViews>
  <sheetFormatPr baseColWidth="8" defaultRowHeight="15"/>
  <cols>
    <col width="36" customWidth="1" min="1" max="1"/>
    <col width="80" customWidth="1" min="2" max="2"/>
    <col width="14" customWidth="1" min="3" max="3"/>
  </cols>
  <sheetData>
    <row r="1" ht="26" customHeight="1">
      <c r="A1" s="9" t="inlineStr">
        <is>
          <t>Tipos de veículo</t>
        </is>
      </c>
    </row>
    <row r="2" ht="26" customHeight="1">
      <c r="A2" s="10" t="inlineStr">
        <is>
          <t>Tipo</t>
        </is>
      </c>
      <c r="B2" s="10" t="inlineStr">
        <is>
          <t>Quando usar</t>
        </is>
      </c>
      <c r="C2" s="10" t="inlineStr">
        <is>
          <t>Itens na folha</t>
        </is>
      </c>
    </row>
    <row r="3">
      <c r="A3" s="11" t="inlineStr">
        <is>
          <t>Caminhão</t>
        </is>
      </c>
      <c r="B3" s="11" t="inlineStr">
        <is>
          <t>Caminhão leve, toco, truck ou 3/4 — baú, carroceria ou frigorífico.</t>
        </is>
      </c>
      <c r="C3" s="12">
        <f>COUNTIFS('Itens por tipo'!$A$3:$A$482,A3,'Itens por tipo'!$D$3:$D$482,0,'Itens por tipo'!$C$3:$C$482,"&lt;&gt;")</f>
        <v/>
      </c>
    </row>
    <row r="4">
      <c r="A4" s="11" t="inlineStr">
        <is>
          <t>Carreta (cavalo mecânico e semirreboque)</t>
        </is>
      </c>
      <c r="B4" s="11" t="inlineStr">
        <is>
          <t>Cavalo mecânico com semirreboque: carga seca, baú, sider, graneleiro ou tanque.</t>
        </is>
      </c>
      <c r="C4" s="12">
        <f>COUNTIFS('Itens por tipo'!$A$3:$A$482,A4,'Itens por tipo'!$D$3:$D$482,0,'Itens por tipo'!$C$3:$C$482,"&lt;&gt;")</f>
        <v/>
      </c>
    </row>
    <row r="5">
      <c r="A5" s="11" t="inlineStr">
        <is>
          <t>Van e utilitário</t>
        </is>
      </c>
      <c r="B5" s="11" t="inlineStr">
        <is>
          <t>Furgão, van de carga ou de passageiros e utilitário leve.</t>
        </is>
      </c>
      <c r="C5" s="12">
        <f>COUNTIFS('Itens por tipo'!$A$3:$A$482,A5,'Itens por tipo'!$D$3:$D$482,0,'Itens por tipo'!$C$3:$C$482,"&lt;&gt;")</f>
        <v/>
      </c>
    </row>
    <row r="6">
      <c r="A6" s="11" t="inlineStr">
        <is>
          <t>Picape</t>
        </is>
      </c>
      <c r="B6" s="11" t="inlineStr">
        <is>
          <t>Picape de cabine simples ou dupla, com ou sem capota e engate.</t>
        </is>
      </c>
      <c r="C6" s="12">
        <f>COUNTIFS('Itens por tipo'!$A$3:$A$482,A6,'Itens por tipo'!$D$3:$D$482,0,'Itens por tipo'!$C$3:$C$482,"&lt;&gt;")</f>
        <v/>
      </c>
    </row>
    <row r="7">
      <c r="A7" s="11" t="inlineStr">
        <is>
          <t>Carro de passeio</t>
        </is>
      </c>
      <c r="B7" s="11" t="inlineStr">
        <is>
          <t>Carro da frota administrativa ou de visitas: hatch, sedã ou SUV.</t>
        </is>
      </c>
      <c r="C7" s="12">
        <f>COUNTIFS('Itens por tipo'!$A$3:$A$482,A7,'Itens por tipo'!$D$3:$D$482,0,'Itens por tipo'!$C$3:$C$482,"&lt;&gt;")</f>
        <v/>
      </c>
    </row>
    <row r="8">
      <c r="A8" s="11" t="inlineStr">
        <is>
          <t>Motocicleta</t>
        </is>
      </c>
      <c r="B8" s="11" t="inlineStr">
        <is>
          <t>Moto de entrega, de serviço ou de deslocamento entre unidades.</t>
        </is>
      </c>
      <c r="C8" s="12">
        <f>COUNTIFS('Itens por tipo'!$A$3:$A$482,A8,'Itens por tipo'!$D$3:$D$482,0,'Itens por tipo'!$C$3:$C$482,"&lt;&gt;")</f>
        <v/>
      </c>
    </row>
    <row r="9">
      <c r="A9" s="11" t="inlineStr">
        <is>
          <t>Ônibus e micro-ônibus</t>
        </is>
      </c>
      <c r="B9" s="11" t="inlineStr">
        <is>
          <t>Transporte de equipe, fretamento ou escolar.</t>
        </is>
      </c>
      <c r="C9" s="12">
        <f>COUNTIFS('Itens por tipo'!$A$3:$A$482,A9,'Itens por tipo'!$D$3:$D$482,0,'Itens por tipo'!$C$3:$C$482,"&lt;&gt;")</f>
        <v/>
      </c>
    </row>
    <row r="10">
      <c r="A10" s="11" t="inlineStr">
        <is>
          <t>Trator agrícola</t>
        </is>
      </c>
      <c r="B10" s="11" t="inlineStr">
        <is>
          <t>Trator de campo, com ou sem implemento engatado.</t>
        </is>
      </c>
      <c r="C10" s="12">
        <f>COUNTIFS('Itens por tipo'!$A$3:$A$482,A10,'Itens por tipo'!$D$3:$D$482,0,'Itens por tipo'!$C$3:$C$482,"&lt;&gt;")</f>
        <v/>
      </c>
    </row>
    <row r="11">
      <c r="A11" s="11" t="inlineStr">
        <is>
          <t>Empilhadeira</t>
        </is>
      </c>
      <c r="B11" s="11" t="inlineStr">
        <is>
          <t>Empilhadeira a combustão, GLP ou elétrica, contrabalançada ou retrátil.</t>
        </is>
      </c>
      <c r="C11" s="12">
        <f>COUNTIFS('Itens por tipo'!$A$3:$A$482,A11,'Itens por tipo'!$D$3:$D$482,0,'Itens por tipo'!$C$3:$C$482,"&lt;&gt;")</f>
        <v/>
      </c>
    </row>
    <row r="12">
      <c r="A12" s="11" t="inlineStr">
        <is>
          <t>Máquina de obra</t>
        </is>
      </c>
      <c r="B12" s="11" t="inlineStr">
        <is>
          <t>Retroescavadeira, pá-carregadeira, motoniveladora ou escavadeira.</t>
        </is>
      </c>
      <c r="C12" s="12">
        <f>COUNTIFS('Itens por tipo'!$A$3:$A$482,A12,'Itens por tipo'!$D$3:$D$482,0,'Itens por tipo'!$C$3:$C$482,"&lt;&gt;")</f>
        <v/>
      </c>
    </row>
    <row r="13">
      <c r="A13" s="11" t="n"/>
      <c r="B13" s="11" t="n"/>
      <c r="C13" s="13" t="n"/>
    </row>
    <row r="14">
      <c r="A14" s="11" t="n"/>
      <c r="B14" s="11" t="n"/>
      <c r="C14" s="13" t="n"/>
    </row>
    <row r="15">
      <c r="A15" s="11" t="n"/>
      <c r="B15" s="11" t="n"/>
      <c r="C15" s="13" t="n"/>
    </row>
    <row r="16">
      <c r="A16" s="11" t="n"/>
      <c r="B16" s="11" t="n"/>
      <c r="C16" s="13" t="n"/>
    </row>
    <row r="17">
      <c r="A17" s="11" t="n"/>
      <c r="B17" s="11" t="n"/>
      <c r="C17" s="13" t="n"/>
    </row>
  </sheetData>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G42"/>
  <sheetViews>
    <sheetView showGridLines="0" workbookViewId="0">
      <pane ySplit="2" topLeftCell="A3" activePane="bottomLeft" state="frozen"/>
      <selection pane="bottomLeft" activeCell="A1" sqref="A1"/>
    </sheetView>
  </sheetViews>
  <sheetFormatPr baseColWidth="8" defaultRowHeight="15"/>
  <cols>
    <col width="14" customWidth="1" min="1" max="1"/>
    <col width="34" customWidth="1" min="2" max="2"/>
    <col width="30" customWidth="1" min="3" max="3"/>
    <col width="8" customWidth="1" min="4" max="4"/>
    <col width="14" customWidth="1" min="5" max="5"/>
    <col width="34" customWidth="1" min="6" max="6"/>
    <col width="40" customWidth="1" min="7" max="7"/>
  </cols>
  <sheetData>
    <row r="1" ht="26" customHeight="1">
      <c r="A1" s="9" t="inlineStr">
        <is>
          <t>Veículos</t>
        </is>
      </c>
    </row>
    <row r="2" ht="26" customHeight="1">
      <c r="A2" s="10" t="inlineStr">
        <is>
          <t>Placa / código</t>
        </is>
      </c>
      <c r="B2" s="10" t="inlineStr">
        <is>
          <t>Descrição</t>
        </is>
      </c>
      <c r="C2" s="10" t="inlineStr">
        <is>
          <t>Tipo</t>
        </is>
      </c>
      <c r="D2" s="10" t="inlineStr">
        <is>
          <t>Ano</t>
        </is>
      </c>
      <c r="E2" s="10" t="inlineStr">
        <is>
          <t>KM ou horímetro atual</t>
        </is>
      </c>
      <c r="F2" s="10" t="inlineStr">
        <is>
          <t>Observação</t>
        </is>
      </c>
      <c r="G2" s="10" t="inlineStr">
        <is>
          <t>Rótulo (não edite)</t>
        </is>
      </c>
    </row>
    <row r="3">
      <c r="A3" s="13" t="inlineStr">
        <is>
          <t>ABC1D23</t>
        </is>
      </c>
      <c r="B3" s="11" t="inlineStr">
        <is>
          <t>Caminhão 3/4 baú</t>
        </is>
      </c>
      <c r="C3" s="11" t="inlineStr">
        <is>
          <t>Caminhão</t>
        </is>
      </c>
      <c r="D3" s="13" t="n">
        <v>2019</v>
      </c>
      <c r="E3" s="14" t="n">
        <v>148200</v>
      </c>
      <c r="F3" s="11" t="inlineStr">
        <is>
          <t>Entregas na cidade</t>
        </is>
      </c>
      <c r="G3" s="15">
        <f>IF(A3="","",A3&amp;" · "&amp;B3)</f>
        <v/>
      </c>
    </row>
    <row r="4">
      <c r="A4" s="13" t="inlineStr">
        <is>
          <t>DEF2E34</t>
        </is>
      </c>
      <c r="B4" s="11" t="inlineStr">
        <is>
          <t>Cavalo mecânico 6x2 com semirreboque sider</t>
        </is>
      </c>
      <c r="C4" s="11" t="inlineStr">
        <is>
          <t>Carreta (cavalo mecânico e semirreboque)</t>
        </is>
      </c>
      <c r="D4" s="13" t="n">
        <v>2016</v>
      </c>
      <c r="E4" s="14" t="n">
        <v>312900</v>
      </c>
      <c r="F4" s="11" t="inlineStr">
        <is>
          <t>Rota intermunicipal</t>
        </is>
      </c>
      <c r="G4" s="15">
        <f>IF(A4="","",A4&amp;" · "&amp;B4)</f>
        <v/>
      </c>
    </row>
    <row r="5">
      <c r="A5" s="13" t="inlineStr">
        <is>
          <t>GHI3F45</t>
        </is>
      </c>
      <c r="B5" s="11" t="inlineStr">
        <is>
          <t>Furgão de carga</t>
        </is>
      </c>
      <c r="C5" s="11" t="inlineStr">
        <is>
          <t>Van e utilitário</t>
        </is>
      </c>
      <c r="D5" s="13" t="n">
        <v>2021</v>
      </c>
      <c r="E5" s="14" t="n">
        <v>61400</v>
      </c>
      <c r="F5" s="11" t="inlineStr">
        <is>
          <t>Equipe de manutenção</t>
        </is>
      </c>
      <c r="G5" s="15">
        <f>IF(A5="","",A5&amp;" · "&amp;B5)</f>
        <v/>
      </c>
    </row>
    <row r="6">
      <c r="A6" s="13" t="inlineStr">
        <is>
          <t>JKL4G56</t>
        </is>
      </c>
      <c r="B6" s="11" t="inlineStr">
        <is>
          <t>Picape cabine dupla 4x4</t>
        </is>
      </c>
      <c r="C6" s="11" t="inlineStr">
        <is>
          <t>Picape</t>
        </is>
      </c>
      <c r="D6" s="13" t="n">
        <v>2022</v>
      </c>
      <c r="E6" s="14" t="n">
        <v>38750</v>
      </c>
      <c r="F6" s="11" t="inlineStr">
        <is>
          <t>Visitas técnicas</t>
        </is>
      </c>
      <c r="G6" s="15">
        <f>IF(A6="","",A6&amp;" · "&amp;B6)</f>
        <v/>
      </c>
    </row>
    <row r="7">
      <c r="A7" s="13" t="inlineStr">
        <is>
          <t>MNO5H67</t>
        </is>
      </c>
      <c r="B7" s="11" t="inlineStr">
        <is>
          <t>Hatch 1.0 da frota administrativa</t>
        </is>
      </c>
      <c r="C7" s="11" t="inlineStr">
        <is>
          <t>Carro de passeio</t>
        </is>
      </c>
      <c r="D7" s="13" t="n">
        <v>2020</v>
      </c>
      <c r="E7" s="14" t="n">
        <v>72300</v>
      </c>
      <c r="F7" s="11" t="inlineStr">
        <is>
          <t>Administrativo</t>
        </is>
      </c>
      <c r="G7" s="15">
        <f>IF(A7="","",A7&amp;" · "&amp;B7)</f>
        <v/>
      </c>
    </row>
    <row r="8">
      <c r="A8" s="13" t="inlineStr">
        <is>
          <t>PQR6I78</t>
        </is>
      </c>
      <c r="B8" s="11" t="inlineStr">
        <is>
          <t>Moto 160 cc de entregas</t>
        </is>
      </c>
      <c r="C8" s="11" t="inlineStr">
        <is>
          <t>Motocicleta</t>
        </is>
      </c>
      <c r="D8" s="13" t="n">
        <v>2023</v>
      </c>
      <c r="E8" s="14" t="n">
        <v>14100</v>
      </c>
      <c r="F8" s="11" t="inlineStr">
        <is>
          <t>Entregas rápidas</t>
        </is>
      </c>
      <c r="G8" s="15">
        <f>IF(A8="","",A8&amp;" · "&amp;B8)</f>
        <v/>
      </c>
    </row>
    <row r="9">
      <c r="A9" s="13" t="inlineStr">
        <is>
          <t>STU7J89</t>
        </is>
      </c>
      <c r="B9" s="11" t="inlineStr">
        <is>
          <t>Micro-ônibus 28 lugares</t>
        </is>
      </c>
      <c r="C9" s="11" t="inlineStr">
        <is>
          <t>Ônibus e micro-ônibus</t>
        </is>
      </c>
      <c r="D9" s="13" t="n">
        <v>2018</v>
      </c>
      <c r="E9" s="14" t="n">
        <v>205100</v>
      </c>
      <c r="F9" s="11" t="inlineStr">
        <is>
          <t>Transporte de equipe</t>
        </is>
      </c>
      <c r="G9" s="15">
        <f>IF(A9="","",A9&amp;" · "&amp;B9)</f>
        <v/>
      </c>
    </row>
    <row r="10">
      <c r="A10" s="13" t="inlineStr">
        <is>
          <t>TR-02</t>
        </is>
      </c>
      <c r="B10" s="11" t="inlineStr">
        <is>
          <t>Trator 4x4 de 110 cv</t>
        </is>
      </c>
      <c r="C10" s="11" t="inlineStr">
        <is>
          <t>Trator agrícola</t>
        </is>
      </c>
      <c r="D10" s="13" t="n">
        <v>2015</v>
      </c>
      <c r="E10" s="14" t="n">
        <v>6120</v>
      </c>
      <c r="F10" s="11" t="inlineStr">
        <is>
          <t>Horímetro em horas</t>
        </is>
      </c>
      <c r="G10" s="15">
        <f>IF(A10="","",A10&amp;" · "&amp;B10)</f>
        <v/>
      </c>
    </row>
    <row r="11">
      <c r="A11" s="13" t="inlineStr">
        <is>
          <t>EMP-01</t>
        </is>
      </c>
      <c r="B11" s="11" t="inlineStr">
        <is>
          <t>Empilhadeira a GLP 2,5 t</t>
        </is>
      </c>
      <c r="C11" s="11" t="inlineStr">
        <is>
          <t>Empilhadeira</t>
        </is>
      </c>
      <c r="D11" s="13" t="n">
        <v>2017</v>
      </c>
      <c r="E11" s="14" t="n">
        <v>9840</v>
      </c>
      <c r="F11" s="11" t="inlineStr">
        <is>
          <t>Horímetro em horas</t>
        </is>
      </c>
      <c r="G11" s="15">
        <f>IF(A11="","",A11&amp;" · "&amp;B11)</f>
        <v/>
      </c>
    </row>
    <row r="12">
      <c r="A12" s="13" t="inlineStr">
        <is>
          <t>RET-03</t>
        </is>
      </c>
      <c r="B12" s="11" t="inlineStr">
        <is>
          <t>Retroescavadeira 4x4</t>
        </is>
      </c>
      <c r="C12" s="11" t="inlineStr">
        <is>
          <t>Máquina de obra</t>
        </is>
      </c>
      <c r="D12" s="13" t="n">
        <v>2014</v>
      </c>
      <c r="E12" s="14" t="n">
        <v>11350</v>
      </c>
      <c r="F12" s="11" t="inlineStr">
        <is>
          <t>Horímetro em horas</t>
        </is>
      </c>
      <c r="G12" s="15">
        <f>IF(A12="","",A12&amp;" · "&amp;B12)</f>
        <v/>
      </c>
    </row>
    <row r="13">
      <c r="A13" s="13" t="n"/>
      <c r="B13" s="11" t="n"/>
      <c r="C13" s="11" t="n"/>
      <c r="D13" s="13" t="n"/>
      <c r="E13" s="14" t="n"/>
      <c r="F13" s="11" t="n"/>
      <c r="G13" s="15">
        <f>IF(A13="","",A13&amp;" · "&amp;B13)</f>
        <v/>
      </c>
    </row>
    <row r="14">
      <c r="A14" s="13" t="n"/>
      <c r="B14" s="11" t="n"/>
      <c r="C14" s="11" t="n"/>
      <c r="D14" s="13" t="n"/>
      <c r="E14" s="14" t="n"/>
      <c r="F14" s="11" t="n"/>
      <c r="G14" s="15">
        <f>IF(A14="","",A14&amp;" · "&amp;B14)</f>
        <v/>
      </c>
    </row>
    <row r="15">
      <c r="A15" s="13" t="n"/>
      <c r="B15" s="11" t="n"/>
      <c r="C15" s="11" t="n"/>
      <c r="D15" s="13" t="n"/>
      <c r="E15" s="14" t="n"/>
      <c r="F15" s="11" t="n"/>
      <c r="G15" s="15">
        <f>IF(A15="","",A15&amp;" · "&amp;B15)</f>
        <v/>
      </c>
    </row>
    <row r="16">
      <c r="A16" s="13" t="n"/>
      <c r="B16" s="11" t="n"/>
      <c r="C16" s="11" t="n"/>
      <c r="D16" s="13" t="n"/>
      <c r="E16" s="14" t="n"/>
      <c r="F16" s="11" t="n"/>
      <c r="G16" s="15">
        <f>IF(A16="","",A16&amp;" · "&amp;B16)</f>
        <v/>
      </c>
    </row>
    <row r="17">
      <c r="A17" s="13" t="n"/>
      <c r="B17" s="11" t="n"/>
      <c r="C17" s="11" t="n"/>
      <c r="D17" s="13" t="n"/>
      <c r="E17" s="14" t="n"/>
      <c r="F17" s="11" t="n"/>
      <c r="G17" s="15">
        <f>IF(A17="","",A17&amp;" · "&amp;B17)</f>
        <v/>
      </c>
    </row>
    <row r="18">
      <c r="A18" s="13" t="n"/>
      <c r="B18" s="11" t="n"/>
      <c r="C18" s="11" t="n"/>
      <c r="D18" s="13" t="n"/>
      <c r="E18" s="14" t="n"/>
      <c r="F18" s="11" t="n"/>
      <c r="G18" s="15">
        <f>IF(A18="","",A18&amp;" · "&amp;B18)</f>
        <v/>
      </c>
    </row>
    <row r="19">
      <c r="A19" s="13" t="n"/>
      <c r="B19" s="11" t="n"/>
      <c r="C19" s="11" t="n"/>
      <c r="D19" s="13" t="n"/>
      <c r="E19" s="14" t="n"/>
      <c r="F19" s="11" t="n"/>
      <c r="G19" s="15">
        <f>IF(A19="","",A19&amp;" · "&amp;B19)</f>
        <v/>
      </c>
    </row>
    <row r="20">
      <c r="A20" s="13" t="n"/>
      <c r="B20" s="11" t="n"/>
      <c r="C20" s="11" t="n"/>
      <c r="D20" s="13" t="n"/>
      <c r="E20" s="14" t="n"/>
      <c r="F20" s="11" t="n"/>
      <c r="G20" s="15">
        <f>IF(A20="","",A20&amp;" · "&amp;B20)</f>
        <v/>
      </c>
    </row>
    <row r="21">
      <c r="A21" s="13" t="n"/>
      <c r="B21" s="11" t="n"/>
      <c r="C21" s="11" t="n"/>
      <c r="D21" s="13" t="n"/>
      <c r="E21" s="14" t="n"/>
      <c r="F21" s="11" t="n"/>
      <c r="G21" s="15">
        <f>IF(A21="","",A21&amp;" · "&amp;B21)</f>
        <v/>
      </c>
    </row>
    <row r="22">
      <c r="A22" s="13" t="n"/>
      <c r="B22" s="11" t="n"/>
      <c r="C22" s="11" t="n"/>
      <c r="D22" s="13" t="n"/>
      <c r="E22" s="14" t="n"/>
      <c r="F22" s="11" t="n"/>
      <c r="G22" s="15">
        <f>IF(A22="","",A22&amp;" · "&amp;B22)</f>
        <v/>
      </c>
    </row>
    <row r="23">
      <c r="A23" s="13" t="n"/>
      <c r="B23" s="11" t="n"/>
      <c r="C23" s="11" t="n"/>
      <c r="D23" s="13" t="n"/>
      <c r="E23" s="14" t="n"/>
      <c r="F23" s="11" t="n"/>
      <c r="G23" s="15">
        <f>IF(A23="","",A23&amp;" · "&amp;B23)</f>
        <v/>
      </c>
    </row>
    <row r="24">
      <c r="A24" s="13" t="n"/>
      <c r="B24" s="11" t="n"/>
      <c r="C24" s="11" t="n"/>
      <c r="D24" s="13" t="n"/>
      <c r="E24" s="14" t="n"/>
      <c r="F24" s="11" t="n"/>
      <c r="G24" s="15">
        <f>IF(A24="","",A24&amp;" · "&amp;B24)</f>
        <v/>
      </c>
    </row>
    <row r="25">
      <c r="A25" s="13" t="n"/>
      <c r="B25" s="11" t="n"/>
      <c r="C25" s="11" t="n"/>
      <c r="D25" s="13" t="n"/>
      <c r="E25" s="14" t="n"/>
      <c r="F25" s="11" t="n"/>
      <c r="G25" s="15">
        <f>IF(A25="","",A25&amp;" · "&amp;B25)</f>
        <v/>
      </c>
    </row>
    <row r="26">
      <c r="A26" s="13" t="n"/>
      <c r="B26" s="11" t="n"/>
      <c r="C26" s="11" t="n"/>
      <c r="D26" s="13" t="n"/>
      <c r="E26" s="14" t="n"/>
      <c r="F26" s="11" t="n"/>
      <c r="G26" s="15">
        <f>IF(A26="","",A26&amp;" · "&amp;B26)</f>
        <v/>
      </c>
    </row>
    <row r="27">
      <c r="A27" s="13" t="n"/>
      <c r="B27" s="11" t="n"/>
      <c r="C27" s="11" t="n"/>
      <c r="D27" s="13" t="n"/>
      <c r="E27" s="14" t="n"/>
      <c r="F27" s="11" t="n"/>
      <c r="G27" s="15">
        <f>IF(A27="","",A27&amp;" · "&amp;B27)</f>
        <v/>
      </c>
    </row>
    <row r="28">
      <c r="A28" s="13" t="n"/>
      <c r="B28" s="11" t="n"/>
      <c r="C28" s="11" t="n"/>
      <c r="D28" s="13" t="n"/>
      <c r="E28" s="14" t="n"/>
      <c r="F28" s="11" t="n"/>
      <c r="G28" s="15">
        <f>IF(A28="","",A28&amp;" · "&amp;B28)</f>
        <v/>
      </c>
    </row>
    <row r="29">
      <c r="A29" s="13" t="n"/>
      <c r="B29" s="11" t="n"/>
      <c r="C29" s="11" t="n"/>
      <c r="D29" s="13" t="n"/>
      <c r="E29" s="14" t="n"/>
      <c r="F29" s="11" t="n"/>
      <c r="G29" s="15">
        <f>IF(A29="","",A29&amp;" · "&amp;B29)</f>
        <v/>
      </c>
    </row>
    <row r="30">
      <c r="A30" s="13" t="n"/>
      <c r="B30" s="11" t="n"/>
      <c r="C30" s="11" t="n"/>
      <c r="D30" s="13" t="n"/>
      <c r="E30" s="14" t="n"/>
      <c r="F30" s="11" t="n"/>
      <c r="G30" s="15">
        <f>IF(A30="","",A30&amp;" · "&amp;B30)</f>
        <v/>
      </c>
    </row>
    <row r="31">
      <c r="A31" s="13" t="n"/>
      <c r="B31" s="11" t="n"/>
      <c r="C31" s="11" t="n"/>
      <c r="D31" s="13" t="n"/>
      <c r="E31" s="14" t="n"/>
      <c r="F31" s="11" t="n"/>
      <c r="G31" s="15">
        <f>IF(A31="","",A31&amp;" · "&amp;B31)</f>
        <v/>
      </c>
    </row>
    <row r="32">
      <c r="A32" s="13" t="n"/>
      <c r="B32" s="11" t="n"/>
      <c r="C32" s="11" t="n"/>
      <c r="D32" s="13" t="n"/>
      <c r="E32" s="14" t="n"/>
      <c r="F32" s="11" t="n"/>
      <c r="G32" s="15">
        <f>IF(A32="","",A32&amp;" · "&amp;B32)</f>
        <v/>
      </c>
    </row>
    <row r="33">
      <c r="A33" s="13" t="n"/>
      <c r="B33" s="11" t="n"/>
      <c r="C33" s="11" t="n"/>
      <c r="D33" s="13" t="n"/>
      <c r="E33" s="14" t="n"/>
      <c r="F33" s="11" t="n"/>
      <c r="G33" s="15">
        <f>IF(A33="","",A33&amp;" · "&amp;B33)</f>
        <v/>
      </c>
    </row>
    <row r="34">
      <c r="A34" s="13" t="n"/>
      <c r="B34" s="11" t="n"/>
      <c r="C34" s="11" t="n"/>
      <c r="D34" s="13" t="n"/>
      <c r="E34" s="14" t="n"/>
      <c r="F34" s="11" t="n"/>
      <c r="G34" s="15">
        <f>IF(A34="","",A34&amp;" · "&amp;B34)</f>
        <v/>
      </c>
    </row>
    <row r="35">
      <c r="A35" s="13" t="n"/>
      <c r="B35" s="11" t="n"/>
      <c r="C35" s="11" t="n"/>
      <c r="D35" s="13" t="n"/>
      <c r="E35" s="14" t="n"/>
      <c r="F35" s="11" t="n"/>
      <c r="G35" s="15">
        <f>IF(A35="","",A35&amp;" · "&amp;B35)</f>
        <v/>
      </c>
    </row>
    <row r="36">
      <c r="A36" s="13" t="n"/>
      <c r="B36" s="11" t="n"/>
      <c r="C36" s="11" t="n"/>
      <c r="D36" s="13" t="n"/>
      <c r="E36" s="14" t="n"/>
      <c r="F36" s="11" t="n"/>
      <c r="G36" s="15">
        <f>IF(A36="","",A36&amp;" · "&amp;B36)</f>
        <v/>
      </c>
    </row>
    <row r="37">
      <c r="A37" s="13" t="n"/>
      <c r="B37" s="11" t="n"/>
      <c r="C37" s="11" t="n"/>
      <c r="D37" s="13" t="n"/>
      <c r="E37" s="14" t="n"/>
      <c r="F37" s="11" t="n"/>
      <c r="G37" s="15">
        <f>IF(A37="","",A37&amp;" · "&amp;B37)</f>
        <v/>
      </c>
    </row>
    <row r="38">
      <c r="A38" s="13" t="n"/>
      <c r="B38" s="11" t="n"/>
      <c r="C38" s="11" t="n"/>
      <c r="D38" s="13" t="n"/>
      <c r="E38" s="14" t="n"/>
      <c r="F38" s="11" t="n"/>
      <c r="G38" s="15">
        <f>IF(A38="","",A38&amp;" · "&amp;B38)</f>
        <v/>
      </c>
    </row>
    <row r="39">
      <c r="A39" s="13" t="n"/>
      <c r="B39" s="11" t="n"/>
      <c r="C39" s="11" t="n"/>
      <c r="D39" s="13" t="n"/>
      <c r="E39" s="14" t="n"/>
      <c r="F39" s="11" t="n"/>
      <c r="G39" s="15">
        <f>IF(A39="","",A39&amp;" · "&amp;B39)</f>
        <v/>
      </c>
    </row>
    <row r="40">
      <c r="A40" s="13" t="n"/>
      <c r="B40" s="11" t="n"/>
      <c r="C40" s="11" t="n"/>
      <c r="D40" s="13" t="n"/>
      <c r="E40" s="14" t="n"/>
      <c r="F40" s="11" t="n"/>
      <c r="G40" s="15">
        <f>IF(A40="","",A40&amp;" · "&amp;B40)</f>
        <v/>
      </c>
    </row>
    <row r="41">
      <c r="A41" s="13" t="n"/>
      <c r="B41" s="11" t="n"/>
      <c r="C41" s="11" t="n"/>
      <c r="D41" s="13" t="n"/>
      <c r="E41" s="14" t="n"/>
      <c r="F41" s="11" t="n"/>
      <c r="G41" s="15">
        <f>IF(A41="","",A41&amp;" · "&amp;B41)</f>
        <v/>
      </c>
    </row>
    <row r="42">
      <c r="A42" s="13" t="n"/>
      <c r="B42" s="11" t="n"/>
      <c r="C42" s="11" t="n"/>
      <c r="D42" s="13" t="n"/>
      <c r="E42" s="14" t="n"/>
      <c r="F42" s="11" t="n"/>
      <c r="G42" s="15">
        <f>IF(A42="","",A42&amp;" · "&amp;B42)</f>
        <v/>
      </c>
    </row>
  </sheetData>
  <dataValidations count="1">
    <dataValidation sqref="C3 C4 C5 C6 C7 C8 C9 C10 C11 C12 C13 C14 C15 C16 C17 C18 C19 C20 C21 C22 C23 C24 C25 C26 C27 C28 C29 C30 C31 C32 C33 C34 C35 C36 C37 C38 C39 C40 C41 C42" showDropDown="0" showInputMessage="0" showErrorMessage="0" allowBlank="1" type="list">
      <formula1>Tipos!$A$3:$A$17</formula1>
    </dataValidation>
  </dataValidations>
  <pageMargins left="0.75" right="0.75" top="1" bottom="1" header="0.5" footer="0.5"/>
  <pageSetup orientation="portrait" paperSize="9" fitToHeight="0" fitToWidth="1"/>
</worksheet>
</file>

<file path=xl/worksheets/sheet4.xml><?xml version="1.0" encoding="utf-8"?>
<worksheet xmlns="http://schemas.openxmlformats.org/spreadsheetml/2006/main">
  <sheetPr>
    <tabColor rgb="000F38C4"/>
    <outlinePr summaryBelow="1" summaryRight="1"/>
    <pageSetUpPr fitToPage="1"/>
  </sheetPr>
  <dimension ref="B2:O75"/>
  <sheetViews>
    <sheetView showGridLines="0" workbookViewId="0">
      <selection activeCell="A1" sqref="A1"/>
    </sheetView>
  </sheetViews>
  <sheetFormatPr baseColWidth="8" defaultRowHeight="15"/>
  <cols>
    <col width="1.5" customWidth="1" min="1" max="1"/>
    <col width="4.5" customWidth="1" min="2" max="2"/>
    <col width="18" customWidth="1" min="3" max="3"/>
    <col width="33" customWidth="1" min="4" max="4"/>
    <col width="5.4" customWidth="1" min="5" max="5"/>
    <col width="5.4" customWidth="1" min="6" max="6"/>
    <col width="5.4" customWidth="1" min="7" max="7"/>
    <col width="5.4" customWidth="1" min="8" max="8"/>
    <col width="5.4" customWidth="1" min="9" max="9"/>
    <col width="5.4" customWidth="1" min="10" max="10"/>
    <col hidden="1" width="5.4" customWidth="1" min="11" max="11"/>
    <col width="18" customWidth="1" min="12" max="12"/>
    <col width="1.5" customWidth="1" min="13" max="13"/>
    <col width="4" customWidth="1" min="14" max="14"/>
    <col width="4" customWidth="1" min="15" max="15"/>
  </cols>
  <sheetData>
    <row r="1" ht="6" customHeight="1"/>
    <row r="2" ht="18" customHeight="1">
      <c r="D2" s="16">
        <f>IF($H$7="","CHECKLIST DE VEÍCULO","CHECKLIST — "&amp;UPPER($H$7))</f>
        <v/>
      </c>
      <c r="E2" s="16" t="n"/>
      <c r="F2" s="16" t="n"/>
      <c r="G2" s="16" t="n"/>
      <c r="H2" s="16" t="n"/>
      <c r="I2" s="16" t="n"/>
      <c r="J2" s="16" t="n"/>
      <c r="K2" s="16" t="n"/>
      <c r="L2" s="16" t="n"/>
    </row>
    <row r="3" ht="18" customHeight="1">
      <c r="D3" s="16" t="n"/>
      <c r="E3" s="16" t="n"/>
      <c r="F3" s="16" t="n"/>
      <c r="G3" s="16" t="n"/>
      <c r="H3" s="16" t="n"/>
      <c r="I3" s="16" t="n"/>
      <c r="J3" s="16" t="n"/>
      <c r="K3" s="16" t="n"/>
      <c r="L3" s="16" t="n"/>
    </row>
    <row r="4" ht="16" customHeight="1">
      <c r="D4" s="17" t="inlineStr">
        <is>
          <t>Nome da empresa</t>
        </is>
      </c>
      <c r="E4" s="17" t="n"/>
      <c r="F4" s="17" t="n"/>
      <c r="G4" s="17" t="n"/>
      <c r="H4" s="17" t="n"/>
      <c r="I4" s="17" t="n"/>
      <c r="J4" s="17" t="n"/>
      <c r="K4" s="17" t="n"/>
      <c r="L4" s="17" t="n"/>
      <c r="M4" s="18" t="n"/>
    </row>
    <row r="5" ht="6" customHeight="1"/>
    <row r="6" ht="20" customHeight="1">
      <c r="B6" s="19" t="inlineStr">
        <is>
          <t>Placa / código:</t>
        </is>
      </c>
      <c r="C6" s="19" t="n"/>
      <c r="D6" s="20" t="inlineStr">
        <is>
          <t>ABC1D23 · Caminhão 3/4 baú</t>
        </is>
      </c>
      <c r="E6" s="19" t="inlineStr">
        <is>
          <t>Data:</t>
        </is>
      </c>
      <c r="F6" s="19" t="n"/>
      <c r="G6" s="19" t="n"/>
      <c r="H6" s="21" t="n"/>
      <c r="I6" s="21" t="n"/>
      <c r="J6" s="21" t="n"/>
      <c r="K6" s="21" t="n"/>
      <c r="L6" s="21" t="n"/>
      <c r="M6" s="22" t="inlineStr">
        <is>
          <t>Escolha o código e imprima (Ctrl+P). Ao trocar, reaplique o filtro.</t>
        </is>
      </c>
    </row>
    <row r="7" ht="20" customHeight="1">
      <c r="B7" s="19" t="inlineStr">
        <is>
          <t>Veículo:</t>
        </is>
      </c>
      <c r="C7" s="19" t="n"/>
      <c r="D7" s="23">
        <f>IFERROR(INDEX(Veículos!$B$3:$B$42,MATCH($D$6,Veículos!$G$3:$G$42,0)),"")</f>
        <v/>
      </c>
      <c r="E7" s="19" t="inlineStr">
        <is>
          <t>Tipo:</t>
        </is>
      </c>
      <c r="F7" s="19" t="n"/>
      <c r="G7" s="19" t="n"/>
      <c r="H7" s="23">
        <f>IFERROR(INDEX(Veículos!$C$3:$C$42,MATCH($D$6,Veículos!$G$3:$G$42,0)),"")</f>
        <v/>
      </c>
      <c r="I7" s="21" t="n"/>
      <c r="J7" s="21" t="n"/>
      <c r="K7" s="21" t="n"/>
      <c r="L7" s="21" t="n"/>
    </row>
    <row r="8" ht="20" customHeight="1">
      <c r="B8" s="19" t="inlineStr">
        <is>
          <t>Motorista / operador:</t>
        </is>
      </c>
      <c r="C8" s="19" t="n"/>
      <c r="D8" s="21" t="n"/>
      <c r="E8" s="19" t="inlineStr">
        <is>
          <t>Destino / rota:</t>
        </is>
      </c>
      <c r="F8" s="19" t="n"/>
      <c r="G8" s="19" t="n"/>
      <c r="H8" s="21" t="n"/>
      <c r="I8" s="21" t="n"/>
      <c r="J8" s="21" t="n"/>
      <c r="K8" s="21" t="n"/>
      <c r="L8" s="21" t="n"/>
    </row>
    <row r="9" ht="20" customHeight="1">
      <c r="B9" s="19" t="inlineStr">
        <is>
          <t>KM ou horímetro na saída:</t>
        </is>
      </c>
      <c r="C9" s="19" t="n"/>
      <c r="D9" s="21" t="n"/>
      <c r="E9" s="19" t="inlineStr">
        <is>
          <t>Hora de saída:</t>
        </is>
      </c>
      <c r="F9" s="19" t="n"/>
      <c r="G9" s="19" t="n"/>
      <c r="H9" s="21" t="n"/>
      <c r="I9" s="21" t="n"/>
      <c r="J9" s="21" t="n"/>
      <c r="K9" s="21" t="n"/>
      <c r="L9" s="21" t="n"/>
    </row>
    <row r="10" ht="20" customHeight="1">
      <c r="B10" s="19" t="inlineStr">
        <is>
          <t>KM ou horímetro no retorno:</t>
        </is>
      </c>
      <c r="C10" s="19" t="n"/>
      <c r="D10" s="21" t="n"/>
      <c r="E10" s="19" t="inlineStr">
        <is>
          <t>Hora de retorno:</t>
        </is>
      </c>
      <c r="F10" s="19" t="n"/>
      <c r="G10" s="19" t="n"/>
      <c r="H10" s="21" t="n"/>
      <c r="I10" s="21" t="n"/>
      <c r="J10" s="21" t="n"/>
      <c r="K10" s="21" t="n"/>
      <c r="L10" s="21" t="n"/>
    </row>
    <row r="11" ht="20" customHeight="1">
      <c r="B11" s="19" t="inlineStr">
        <is>
          <t>Liberado por:</t>
        </is>
      </c>
      <c r="C11" s="19" t="n"/>
      <c r="D11" s="21" t="n"/>
      <c r="E11" s="19" t="inlineStr">
        <is>
          <t>Nº da viagem / O.S.:</t>
        </is>
      </c>
      <c r="F11" s="19" t="n"/>
      <c r="G11" s="19" t="n"/>
      <c r="H11" s="21" t="n"/>
      <c r="I11" s="21" t="n"/>
      <c r="J11" s="21" t="n"/>
      <c r="K11" s="21" t="n"/>
      <c r="L11" s="21" t="n"/>
    </row>
    <row r="12" ht="4" customHeight="1"/>
    <row r="13" ht="14" customHeight="1">
      <c r="B13" s="24" t="inlineStr">
        <is>
          <t>OK = conforme · N.OK = não conforme (descreva na observação) · N/A = não se aplica</t>
        </is>
      </c>
      <c r="C13" s="24" t="n"/>
      <c r="D13" s="24" t="n"/>
      <c r="E13" s="24" t="n"/>
      <c r="F13" s="24" t="n"/>
      <c r="G13" s="24" t="n"/>
      <c r="H13" s="24" t="n"/>
      <c r="I13" s="24" t="n"/>
      <c r="J13" s="24" t="n"/>
      <c r="K13" s="24" t="n"/>
      <c r="L13" s="24" t="n"/>
    </row>
    <row r="14" ht="16" customHeight="1">
      <c r="B14" s="25" t="n"/>
      <c r="C14" s="25" t="n"/>
      <c r="D14" s="25" t="n"/>
      <c r="E14" s="25" t="inlineStr">
        <is>
          <t>SAÍDA</t>
        </is>
      </c>
      <c r="F14" s="25" t="n"/>
      <c r="G14" s="25" t="n"/>
      <c r="H14" s="25" t="inlineStr">
        <is>
          <t>RETORNO</t>
        </is>
      </c>
      <c r="I14" s="25" t="n"/>
      <c r="J14" s="25" t="n"/>
      <c r="K14" s="25" t="n"/>
      <c r="L14" s="25" t="n"/>
    </row>
    <row r="15" ht="18" customHeight="1">
      <c r="B15" s="25" t="inlineStr">
        <is>
          <t>Nº</t>
        </is>
      </c>
      <c r="C15" s="25" t="inlineStr">
        <is>
          <t>Verificação</t>
        </is>
      </c>
      <c r="D15" s="25" t="n"/>
      <c r="E15" s="26" t="inlineStr">
        <is>
          <t>OK</t>
        </is>
      </c>
      <c r="F15" s="26" t="inlineStr">
        <is>
          <t>N.OK</t>
        </is>
      </c>
      <c r="G15" s="26" t="inlineStr">
        <is>
          <t>N/A</t>
        </is>
      </c>
      <c r="H15" s="26" t="inlineStr">
        <is>
          <t>OK</t>
        </is>
      </c>
      <c r="I15" s="26" t="inlineStr">
        <is>
          <t>N.OK</t>
        </is>
      </c>
      <c r="J15" s="26" t="inlineStr">
        <is>
          <t>N/A</t>
        </is>
      </c>
      <c r="K15" s="25" t="n"/>
      <c r="L15" s="25" t="inlineStr">
        <is>
          <t>Observação</t>
        </is>
      </c>
    </row>
    <row r="16" ht="17" customHeight="1">
      <c r="B16" s="27">
        <f>IF($N16="","",IF($O16=1,"",1-COUNTIFS('Itens por tipo'!$A$3:$A$482,$H$7,'Itens por tipo'!$B$3:$B$482,"&lt;="&amp;1,'Itens por tipo'!$D$3:$D$482,1)))</f>
        <v/>
      </c>
      <c r="C16" s="28">
        <f>IF($N16="","",INDEX('Itens por tipo'!$C$3:$C$482,$N16))</f>
        <v/>
      </c>
      <c r="D16" s="28" t="n"/>
      <c r="E16" s="29" t="n"/>
      <c r="F16" s="29" t="n"/>
      <c r="G16" s="29" t="n"/>
      <c r="H16" s="29" t="n"/>
      <c r="I16" s="29" t="n"/>
      <c r="J16" s="29" t="n"/>
      <c r="K16" s="29" t="n"/>
      <c r="L16" s="30" t="n"/>
      <c r="N16" s="31">
        <f>IFERROR(MATCH($H$7&amp;"|"&amp;1,'Itens por tipo'!$E$3:$E$482,0),"")</f>
        <v/>
      </c>
      <c r="O16" s="31">
        <f>IF($N16="","",INDEX('Itens por tipo'!$D$3:$D$482,$N16))</f>
        <v/>
      </c>
    </row>
    <row r="17" ht="17" customHeight="1">
      <c r="B17" s="27">
        <f>IF($N17="","",IF($O17=1,"",2-COUNTIFS('Itens por tipo'!$A$3:$A$482,$H$7,'Itens por tipo'!$B$3:$B$482,"&lt;="&amp;2,'Itens por tipo'!$D$3:$D$482,1)))</f>
        <v/>
      </c>
      <c r="C17" s="28">
        <f>IF($N17="","",INDEX('Itens por tipo'!$C$3:$C$482,$N17))</f>
        <v/>
      </c>
      <c r="D17" s="28" t="n"/>
      <c r="E17" s="29" t="n"/>
      <c r="F17" s="29" t="n"/>
      <c r="G17" s="29" t="n"/>
      <c r="H17" s="29" t="n"/>
      <c r="I17" s="29" t="n"/>
      <c r="J17" s="29" t="n"/>
      <c r="K17" s="29" t="n"/>
      <c r="L17" s="30" t="n"/>
      <c r="N17" s="31">
        <f>IFERROR(MATCH($H$7&amp;"|"&amp;2,'Itens por tipo'!$E$3:$E$482,0),"")</f>
        <v/>
      </c>
      <c r="O17" s="31">
        <f>IF($N17="","",INDEX('Itens por tipo'!$D$3:$D$482,$N17))</f>
        <v/>
      </c>
    </row>
    <row r="18" ht="17" customHeight="1">
      <c r="B18" s="27">
        <f>IF($N18="","",IF($O18=1,"",3-COUNTIFS('Itens por tipo'!$A$3:$A$482,$H$7,'Itens por tipo'!$B$3:$B$482,"&lt;="&amp;3,'Itens por tipo'!$D$3:$D$482,1)))</f>
        <v/>
      </c>
      <c r="C18" s="28">
        <f>IF($N18="","",INDEX('Itens por tipo'!$C$3:$C$482,$N18))</f>
        <v/>
      </c>
      <c r="D18" s="28" t="n"/>
      <c r="E18" s="29" t="n"/>
      <c r="F18" s="29" t="n"/>
      <c r="G18" s="29" t="n"/>
      <c r="H18" s="29" t="n"/>
      <c r="I18" s="29" t="n"/>
      <c r="J18" s="29" t="n"/>
      <c r="K18" s="29" t="n"/>
      <c r="L18" s="30" t="n"/>
      <c r="N18" s="31">
        <f>IFERROR(MATCH($H$7&amp;"|"&amp;3,'Itens por tipo'!$E$3:$E$482,0),"")</f>
        <v/>
      </c>
      <c r="O18" s="31">
        <f>IF($N18="","",INDEX('Itens por tipo'!$D$3:$D$482,$N18))</f>
        <v/>
      </c>
    </row>
    <row r="19" ht="17" customHeight="1">
      <c r="B19" s="27">
        <f>IF($N19="","",IF($O19=1,"",4-COUNTIFS('Itens por tipo'!$A$3:$A$482,$H$7,'Itens por tipo'!$B$3:$B$482,"&lt;="&amp;4,'Itens por tipo'!$D$3:$D$482,1)))</f>
        <v/>
      </c>
      <c r="C19" s="28">
        <f>IF($N19="","",INDEX('Itens por tipo'!$C$3:$C$482,$N19))</f>
        <v/>
      </c>
      <c r="D19" s="28" t="n"/>
      <c r="E19" s="29" t="n"/>
      <c r="F19" s="29" t="n"/>
      <c r="G19" s="29" t="n"/>
      <c r="H19" s="29" t="n"/>
      <c r="I19" s="29" t="n"/>
      <c r="J19" s="29" t="n"/>
      <c r="K19" s="29" t="n"/>
      <c r="L19" s="30" t="n"/>
      <c r="N19" s="31">
        <f>IFERROR(MATCH($H$7&amp;"|"&amp;4,'Itens por tipo'!$E$3:$E$482,0),"")</f>
        <v/>
      </c>
      <c r="O19" s="31">
        <f>IF($N19="","",INDEX('Itens por tipo'!$D$3:$D$482,$N19))</f>
        <v/>
      </c>
    </row>
    <row r="20" ht="17" customHeight="1">
      <c r="B20" s="27">
        <f>IF($N20="","",IF($O20=1,"",5-COUNTIFS('Itens por tipo'!$A$3:$A$482,$H$7,'Itens por tipo'!$B$3:$B$482,"&lt;="&amp;5,'Itens por tipo'!$D$3:$D$482,1)))</f>
        <v/>
      </c>
      <c r="C20" s="28">
        <f>IF($N20="","",INDEX('Itens por tipo'!$C$3:$C$482,$N20))</f>
        <v/>
      </c>
      <c r="D20" s="28" t="n"/>
      <c r="E20" s="29" t="n"/>
      <c r="F20" s="29" t="n"/>
      <c r="G20" s="29" t="n"/>
      <c r="H20" s="29" t="n"/>
      <c r="I20" s="29" t="n"/>
      <c r="J20" s="29" t="n"/>
      <c r="K20" s="29" t="n"/>
      <c r="L20" s="30" t="n"/>
      <c r="N20" s="31">
        <f>IFERROR(MATCH($H$7&amp;"|"&amp;5,'Itens por tipo'!$E$3:$E$482,0),"")</f>
        <v/>
      </c>
      <c r="O20" s="31">
        <f>IF($N20="","",INDEX('Itens por tipo'!$D$3:$D$482,$N20))</f>
        <v/>
      </c>
    </row>
    <row r="21" ht="17" customHeight="1">
      <c r="B21" s="27">
        <f>IF($N21="","",IF($O21=1,"",6-COUNTIFS('Itens por tipo'!$A$3:$A$482,$H$7,'Itens por tipo'!$B$3:$B$482,"&lt;="&amp;6,'Itens por tipo'!$D$3:$D$482,1)))</f>
        <v/>
      </c>
      <c r="C21" s="28">
        <f>IF($N21="","",INDEX('Itens por tipo'!$C$3:$C$482,$N21))</f>
        <v/>
      </c>
      <c r="D21" s="28" t="n"/>
      <c r="E21" s="29" t="n"/>
      <c r="F21" s="29" t="n"/>
      <c r="G21" s="29" t="n"/>
      <c r="H21" s="29" t="n"/>
      <c r="I21" s="29" t="n"/>
      <c r="J21" s="29" t="n"/>
      <c r="K21" s="29" t="n"/>
      <c r="L21" s="30" t="n"/>
      <c r="N21" s="31">
        <f>IFERROR(MATCH($H$7&amp;"|"&amp;6,'Itens por tipo'!$E$3:$E$482,0),"")</f>
        <v/>
      </c>
      <c r="O21" s="31">
        <f>IF($N21="","",INDEX('Itens por tipo'!$D$3:$D$482,$N21))</f>
        <v/>
      </c>
    </row>
    <row r="22" ht="17" customHeight="1">
      <c r="B22" s="27">
        <f>IF($N22="","",IF($O22=1,"",7-COUNTIFS('Itens por tipo'!$A$3:$A$482,$H$7,'Itens por tipo'!$B$3:$B$482,"&lt;="&amp;7,'Itens por tipo'!$D$3:$D$482,1)))</f>
        <v/>
      </c>
      <c r="C22" s="28">
        <f>IF($N22="","",INDEX('Itens por tipo'!$C$3:$C$482,$N22))</f>
        <v/>
      </c>
      <c r="D22" s="28" t="n"/>
      <c r="E22" s="29" t="n"/>
      <c r="F22" s="29" t="n"/>
      <c r="G22" s="29" t="n"/>
      <c r="H22" s="29" t="n"/>
      <c r="I22" s="29" t="n"/>
      <c r="J22" s="29" t="n"/>
      <c r="K22" s="29" t="n"/>
      <c r="L22" s="30" t="n"/>
      <c r="N22" s="31">
        <f>IFERROR(MATCH($H$7&amp;"|"&amp;7,'Itens por tipo'!$E$3:$E$482,0),"")</f>
        <v/>
      </c>
      <c r="O22" s="31">
        <f>IF($N22="","",INDEX('Itens por tipo'!$D$3:$D$482,$N22))</f>
        <v/>
      </c>
    </row>
    <row r="23" ht="17" customHeight="1">
      <c r="B23" s="27">
        <f>IF($N23="","",IF($O23=1,"",8-COUNTIFS('Itens por tipo'!$A$3:$A$482,$H$7,'Itens por tipo'!$B$3:$B$482,"&lt;="&amp;8,'Itens por tipo'!$D$3:$D$482,1)))</f>
        <v/>
      </c>
      <c r="C23" s="28">
        <f>IF($N23="","",INDEX('Itens por tipo'!$C$3:$C$482,$N23))</f>
        <v/>
      </c>
      <c r="D23" s="28" t="n"/>
      <c r="E23" s="29" t="n"/>
      <c r="F23" s="29" t="n"/>
      <c r="G23" s="29" t="n"/>
      <c r="H23" s="29" t="n"/>
      <c r="I23" s="29" t="n"/>
      <c r="J23" s="29" t="n"/>
      <c r="K23" s="29" t="n"/>
      <c r="L23" s="30" t="n"/>
      <c r="N23" s="31">
        <f>IFERROR(MATCH($H$7&amp;"|"&amp;8,'Itens por tipo'!$E$3:$E$482,0),"")</f>
        <v/>
      </c>
      <c r="O23" s="31">
        <f>IF($N23="","",INDEX('Itens por tipo'!$D$3:$D$482,$N23))</f>
        <v/>
      </c>
    </row>
    <row r="24" ht="17" customHeight="1">
      <c r="B24" s="27">
        <f>IF($N24="","",IF($O24=1,"",9-COUNTIFS('Itens por tipo'!$A$3:$A$482,$H$7,'Itens por tipo'!$B$3:$B$482,"&lt;="&amp;9,'Itens por tipo'!$D$3:$D$482,1)))</f>
        <v/>
      </c>
      <c r="C24" s="28">
        <f>IF($N24="","",INDEX('Itens por tipo'!$C$3:$C$482,$N24))</f>
        <v/>
      </c>
      <c r="D24" s="28" t="n"/>
      <c r="E24" s="29" t="n"/>
      <c r="F24" s="29" t="n"/>
      <c r="G24" s="29" t="n"/>
      <c r="H24" s="29" t="n"/>
      <c r="I24" s="29" t="n"/>
      <c r="J24" s="29" t="n"/>
      <c r="K24" s="29" t="n"/>
      <c r="L24" s="30" t="n"/>
      <c r="N24" s="31">
        <f>IFERROR(MATCH($H$7&amp;"|"&amp;9,'Itens por tipo'!$E$3:$E$482,0),"")</f>
        <v/>
      </c>
      <c r="O24" s="31">
        <f>IF($N24="","",INDEX('Itens por tipo'!$D$3:$D$482,$N24))</f>
        <v/>
      </c>
    </row>
    <row r="25" ht="17" customHeight="1">
      <c r="B25" s="27">
        <f>IF($N25="","",IF($O25=1,"",10-COUNTIFS('Itens por tipo'!$A$3:$A$482,$H$7,'Itens por tipo'!$B$3:$B$482,"&lt;="&amp;10,'Itens por tipo'!$D$3:$D$482,1)))</f>
        <v/>
      </c>
      <c r="C25" s="28">
        <f>IF($N25="","",INDEX('Itens por tipo'!$C$3:$C$482,$N25))</f>
        <v/>
      </c>
      <c r="D25" s="28" t="n"/>
      <c r="E25" s="29" t="n"/>
      <c r="F25" s="29" t="n"/>
      <c r="G25" s="29" t="n"/>
      <c r="H25" s="29" t="n"/>
      <c r="I25" s="29" t="n"/>
      <c r="J25" s="29" t="n"/>
      <c r="K25" s="29" t="n"/>
      <c r="L25" s="30" t="n"/>
      <c r="N25" s="31">
        <f>IFERROR(MATCH($H$7&amp;"|"&amp;10,'Itens por tipo'!$E$3:$E$482,0),"")</f>
        <v/>
      </c>
      <c r="O25" s="31">
        <f>IF($N25="","",INDEX('Itens por tipo'!$D$3:$D$482,$N25))</f>
        <v/>
      </c>
    </row>
    <row r="26" ht="17" customHeight="1">
      <c r="B26" s="27">
        <f>IF($N26="","",IF($O26=1,"",11-COUNTIFS('Itens por tipo'!$A$3:$A$482,$H$7,'Itens por tipo'!$B$3:$B$482,"&lt;="&amp;11,'Itens por tipo'!$D$3:$D$482,1)))</f>
        <v/>
      </c>
      <c r="C26" s="28">
        <f>IF($N26="","",INDEX('Itens por tipo'!$C$3:$C$482,$N26))</f>
        <v/>
      </c>
      <c r="D26" s="28" t="n"/>
      <c r="E26" s="29" t="n"/>
      <c r="F26" s="29" t="n"/>
      <c r="G26" s="29" t="n"/>
      <c r="H26" s="29" t="n"/>
      <c r="I26" s="29" t="n"/>
      <c r="J26" s="29" t="n"/>
      <c r="K26" s="29" t="n"/>
      <c r="L26" s="30" t="n"/>
      <c r="N26" s="31">
        <f>IFERROR(MATCH($H$7&amp;"|"&amp;11,'Itens por tipo'!$E$3:$E$482,0),"")</f>
        <v/>
      </c>
      <c r="O26" s="31">
        <f>IF($N26="","",INDEX('Itens por tipo'!$D$3:$D$482,$N26))</f>
        <v/>
      </c>
    </row>
    <row r="27" ht="17" customHeight="1">
      <c r="B27" s="27">
        <f>IF($N27="","",IF($O27=1,"",12-COUNTIFS('Itens por tipo'!$A$3:$A$482,$H$7,'Itens por tipo'!$B$3:$B$482,"&lt;="&amp;12,'Itens por tipo'!$D$3:$D$482,1)))</f>
        <v/>
      </c>
      <c r="C27" s="28">
        <f>IF($N27="","",INDEX('Itens por tipo'!$C$3:$C$482,$N27))</f>
        <v/>
      </c>
      <c r="D27" s="28" t="n"/>
      <c r="E27" s="29" t="n"/>
      <c r="F27" s="29" t="n"/>
      <c r="G27" s="29" t="n"/>
      <c r="H27" s="29" t="n"/>
      <c r="I27" s="29" t="n"/>
      <c r="J27" s="29" t="n"/>
      <c r="K27" s="29" t="n"/>
      <c r="L27" s="30" t="n"/>
      <c r="N27" s="31">
        <f>IFERROR(MATCH($H$7&amp;"|"&amp;12,'Itens por tipo'!$E$3:$E$482,0),"")</f>
        <v/>
      </c>
      <c r="O27" s="31">
        <f>IF($N27="","",INDEX('Itens por tipo'!$D$3:$D$482,$N27))</f>
        <v/>
      </c>
    </row>
    <row r="28" ht="17" customHeight="1">
      <c r="B28" s="27">
        <f>IF($N28="","",IF($O28=1,"",13-COUNTIFS('Itens por tipo'!$A$3:$A$482,$H$7,'Itens por tipo'!$B$3:$B$482,"&lt;="&amp;13,'Itens por tipo'!$D$3:$D$482,1)))</f>
        <v/>
      </c>
      <c r="C28" s="28">
        <f>IF($N28="","",INDEX('Itens por tipo'!$C$3:$C$482,$N28))</f>
        <v/>
      </c>
      <c r="D28" s="28" t="n"/>
      <c r="E28" s="29" t="n"/>
      <c r="F28" s="29" t="n"/>
      <c r="G28" s="29" t="n"/>
      <c r="H28" s="29" t="n"/>
      <c r="I28" s="29" t="n"/>
      <c r="J28" s="29" t="n"/>
      <c r="K28" s="29" t="n"/>
      <c r="L28" s="30" t="n"/>
      <c r="N28" s="31">
        <f>IFERROR(MATCH($H$7&amp;"|"&amp;13,'Itens por tipo'!$E$3:$E$482,0),"")</f>
        <v/>
      </c>
      <c r="O28" s="31">
        <f>IF($N28="","",INDEX('Itens por tipo'!$D$3:$D$482,$N28))</f>
        <v/>
      </c>
    </row>
    <row r="29" ht="17" customHeight="1">
      <c r="B29" s="27">
        <f>IF($N29="","",IF($O29=1,"",14-COUNTIFS('Itens por tipo'!$A$3:$A$482,$H$7,'Itens por tipo'!$B$3:$B$482,"&lt;="&amp;14,'Itens por tipo'!$D$3:$D$482,1)))</f>
        <v/>
      </c>
      <c r="C29" s="28">
        <f>IF($N29="","",INDEX('Itens por tipo'!$C$3:$C$482,$N29))</f>
        <v/>
      </c>
      <c r="D29" s="28" t="n"/>
      <c r="E29" s="29" t="n"/>
      <c r="F29" s="29" t="n"/>
      <c r="G29" s="29" t="n"/>
      <c r="H29" s="29" t="n"/>
      <c r="I29" s="29" t="n"/>
      <c r="J29" s="29" t="n"/>
      <c r="K29" s="29" t="n"/>
      <c r="L29" s="30" t="n"/>
      <c r="N29" s="31">
        <f>IFERROR(MATCH($H$7&amp;"|"&amp;14,'Itens por tipo'!$E$3:$E$482,0),"")</f>
        <v/>
      </c>
      <c r="O29" s="31">
        <f>IF($N29="","",INDEX('Itens por tipo'!$D$3:$D$482,$N29))</f>
        <v/>
      </c>
    </row>
    <row r="30" ht="17" customHeight="1">
      <c r="B30" s="27">
        <f>IF($N30="","",IF($O30=1,"",15-COUNTIFS('Itens por tipo'!$A$3:$A$482,$H$7,'Itens por tipo'!$B$3:$B$482,"&lt;="&amp;15,'Itens por tipo'!$D$3:$D$482,1)))</f>
        <v/>
      </c>
      <c r="C30" s="28">
        <f>IF($N30="","",INDEX('Itens por tipo'!$C$3:$C$482,$N30))</f>
        <v/>
      </c>
      <c r="D30" s="28" t="n"/>
      <c r="E30" s="29" t="n"/>
      <c r="F30" s="29" t="n"/>
      <c r="G30" s="29" t="n"/>
      <c r="H30" s="29" t="n"/>
      <c r="I30" s="29" t="n"/>
      <c r="J30" s="29" t="n"/>
      <c r="K30" s="29" t="n"/>
      <c r="L30" s="30" t="n"/>
      <c r="N30" s="31">
        <f>IFERROR(MATCH($H$7&amp;"|"&amp;15,'Itens por tipo'!$E$3:$E$482,0),"")</f>
        <v/>
      </c>
      <c r="O30" s="31">
        <f>IF($N30="","",INDEX('Itens por tipo'!$D$3:$D$482,$N30))</f>
        <v/>
      </c>
    </row>
    <row r="31" ht="17" customHeight="1">
      <c r="B31" s="27">
        <f>IF($N31="","",IF($O31=1,"",16-COUNTIFS('Itens por tipo'!$A$3:$A$482,$H$7,'Itens por tipo'!$B$3:$B$482,"&lt;="&amp;16,'Itens por tipo'!$D$3:$D$482,1)))</f>
        <v/>
      </c>
      <c r="C31" s="28">
        <f>IF($N31="","",INDEX('Itens por tipo'!$C$3:$C$482,$N31))</f>
        <v/>
      </c>
      <c r="D31" s="28" t="n"/>
      <c r="E31" s="29" t="n"/>
      <c r="F31" s="29" t="n"/>
      <c r="G31" s="29" t="n"/>
      <c r="H31" s="29" t="n"/>
      <c r="I31" s="29" t="n"/>
      <c r="J31" s="29" t="n"/>
      <c r="K31" s="29" t="n"/>
      <c r="L31" s="30" t="n"/>
      <c r="N31" s="31">
        <f>IFERROR(MATCH($H$7&amp;"|"&amp;16,'Itens por tipo'!$E$3:$E$482,0),"")</f>
        <v/>
      </c>
      <c r="O31" s="31">
        <f>IF($N31="","",INDEX('Itens por tipo'!$D$3:$D$482,$N31))</f>
        <v/>
      </c>
    </row>
    <row r="32" ht="17" customHeight="1">
      <c r="B32" s="27">
        <f>IF($N32="","",IF($O32=1,"",17-COUNTIFS('Itens por tipo'!$A$3:$A$482,$H$7,'Itens por tipo'!$B$3:$B$482,"&lt;="&amp;17,'Itens por tipo'!$D$3:$D$482,1)))</f>
        <v/>
      </c>
      <c r="C32" s="28">
        <f>IF($N32="","",INDEX('Itens por tipo'!$C$3:$C$482,$N32))</f>
        <v/>
      </c>
      <c r="D32" s="28" t="n"/>
      <c r="E32" s="29" t="n"/>
      <c r="F32" s="29" t="n"/>
      <c r="G32" s="29" t="n"/>
      <c r="H32" s="29" t="n"/>
      <c r="I32" s="29" t="n"/>
      <c r="J32" s="29" t="n"/>
      <c r="K32" s="29" t="n"/>
      <c r="L32" s="30" t="n"/>
      <c r="N32" s="31">
        <f>IFERROR(MATCH($H$7&amp;"|"&amp;17,'Itens por tipo'!$E$3:$E$482,0),"")</f>
        <v/>
      </c>
      <c r="O32" s="31">
        <f>IF($N32="","",INDEX('Itens por tipo'!$D$3:$D$482,$N32))</f>
        <v/>
      </c>
    </row>
    <row r="33" ht="17" customHeight="1">
      <c r="B33" s="27">
        <f>IF($N33="","",IF($O33=1,"",18-COUNTIFS('Itens por tipo'!$A$3:$A$482,$H$7,'Itens por tipo'!$B$3:$B$482,"&lt;="&amp;18,'Itens por tipo'!$D$3:$D$482,1)))</f>
        <v/>
      </c>
      <c r="C33" s="28">
        <f>IF($N33="","",INDEX('Itens por tipo'!$C$3:$C$482,$N33))</f>
        <v/>
      </c>
      <c r="D33" s="28" t="n"/>
      <c r="E33" s="29" t="n"/>
      <c r="F33" s="29" t="n"/>
      <c r="G33" s="29" t="n"/>
      <c r="H33" s="29" t="n"/>
      <c r="I33" s="29" t="n"/>
      <c r="J33" s="29" t="n"/>
      <c r="K33" s="29" t="n"/>
      <c r="L33" s="30" t="n"/>
      <c r="N33" s="31">
        <f>IFERROR(MATCH($H$7&amp;"|"&amp;18,'Itens por tipo'!$E$3:$E$482,0),"")</f>
        <v/>
      </c>
      <c r="O33" s="31">
        <f>IF($N33="","",INDEX('Itens por tipo'!$D$3:$D$482,$N33))</f>
        <v/>
      </c>
    </row>
    <row r="34" ht="17" customHeight="1">
      <c r="B34" s="27">
        <f>IF($N34="","",IF($O34=1,"",19-COUNTIFS('Itens por tipo'!$A$3:$A$482,$H$7,'Itens por tipo'!$B$3:$B$482,"&lt;="&amp;19,'Itens por tipo'!$D$3:$D$482,1)))</f>
        <v/>
      </c>
      <c r="C34" s="28">
        <f>IF($N34="","",INDEX('Itens por tipo'!$C$3:$C$482,$N34))</f>
        <v/>
      </c>
      <c r="D34" s="28" t="n"/>
      <c r="E34" s="29" t="n"/>
      <c r="F34" s="29" t="n"/>
      <c r="G34" s="29" t="n"/>
      <c r="H34" s="29" t="n"/>
      <c r="I34" s="29" t="n"/>
      <c r="J34" s="29" t="n"/>
      <c r="K34" s="29" t="n"/>
      <c r="L34" s="30" t="n"/>
      <c r="N34" s="31">
        <f>IFERROR(MATCH($H$7&amp;"|"&amp;19,'Itens por tipo'!$E$3:$E$482,0),"")</f>
        <v/>
      </c>
      <c r="O34" s="31">
        <f>IF($N34="","",INDEX('Itens por tipo'!$D$3:$D$482,$N34))</f>
        <v/>
      </c>
    </row>
    <row r="35" ht="17" customHeight="1">
      <c r="B35" s="27">
        <f>IF($N35="","",IF($O35=1,"",20-COUNTIFS('Itens por tipo'!$A$3:$A$482,$H$7,'Itens por tipo'!$B$3:$B$482,"&lt;="&amp;20,'Itens por tipo'!$D$3:$D$482,1)))</f>
        <v/>
      </c>
      <c r="C35" s="28">
        <f>IF($N35="","",INDEX('Itens por tipo'!$C$3:$C$482,$N35))</f>
        <v/>
      </c>
      <c r="D35" s="28" t="n"/>
      <c r="E35" s="29" t="n"/>
      <c r="F35" s="29" t="n"/>
      <c r="G35" s="29" t="n"/>
      <c r="H35" s="29" t="n"/>
      <c r="I35" s="29" t="n"/>
      <c r="J35" s="29" t="n"/>
      <c r="K35" s="29" t="n"/>
      <c r="L35" s="30" t="n"/>
      <c r="N35" s="31">
        <f>IFERROR(MATCH($H$7&amp;"|"&amp;20,'Itens por tipo'!$E$3:$E$482,0),"")</f>
        <v/>
      </c>
      <c r="O35" s="31">
        <f>IF($N35="","",INDEX('Itens por tipo'!$D$3:$D$482,$N35))</f>
        <v/>
      </c>
    </row>
    <row r="36" ht="17" customHeight="1">
      <c r="B36" s="27">
        <f>IF($N36="","",IF($O36=1,"",21-COUNTIFS('Itens por tipo'!$A$3:$A$482,$H$7,'Itens por tipo'!$B$3:$B$482,"&lt;="&amp;21,'Itens por tipo'!$D$3:$D$482,1)))</f>
        <v/>
      </c>
      <c r="C36" s="28">
        <f>IF($N36="","",INDEX('Itens por tipo'!$C$3:$C$482,$N36))</f>
        <v/>
      </c>
      <c r="D36" s="28" t="n"/>
      <c r="E36" s="29" t="n"/>
      <c r="F36" s="29" t="n"/>
      <c r="G36" s="29" t="n"/>
      <c r="H36" s="29" t="n"/>
      <c r="I36" s="29" t="n"/>
      <c r="J36" s="29" t="n"/>
      <c r="K36" s="29" t="n"/>
      <c r="L36" s="30" t="n"/>
      <c r="N36" s="31">
        <f>IFERROR(MATCH($H$7&amp;"|"&amp;21,'Itens por tipo'!$E$3:$E$482,0),"")</f>
        <v/>
      </c>
      <c r="O36" s="31">
        <f>IF($N36="","",INDEX('Itens por tipo'!$D$3:$D$482,$N36))</f>
        <v/>
      </c>
    </row>
    <row r="37" ht="17" customHeight="1">
      <c r="B37" s="27">
        <f>IF($N37="","",IF($O37=1,"",22-COUNTIFS('Itens por tipo'!$A$3:$A$482,$H$7,'Itens por tipo'!$B$3:$B$482,"&lt;="&amp;22,'Itens por tipo'!$D$3:$D$482,1)))</f>
        <v/>
      </c>
      <c r="C37" s="28">
        <f>IF($N37="","",INDEX('Itens por tipo'!$C$3:$C$482,$N37))</f>
        <v/>
      </c>
      <c r="D37" s="28" t="n"/>
      <c r="E37" s="29" t="n"/>
      <c r="F37" s="29" t="n"/>
      <c r="G37" s="29" t="n"/>
      <c r="H37" s="29" t="n"/>
      <c r="I37" s="29" t="n"/>
      <c r="J37" s="29" t="n"/>
      <c r="K37" s="29" t="n"/>
      <c r="L37" s="30" t="n"/>
      <c r="N37" s="31">
        <f>IFERROR(MATCH($H$7&amp;"|"&amp;22,'Itens por tipo'!$E$3:$E$482,0),"")</f>
        <v/>
      </c>
      <c r="O37" s="31">
        <f>IF($N37="","",INDEX('Itens por tipo'!$D$3:$D$482,$N37))</f>
        <v/>
      </c>
    </row>
    <row r="38" ht="17" customHeight="1">
      <c r="B38" s="27">
        <f>IF($N38="","",IF($O38=1,"",23-COUNTIFS('Itens por tipo'!$A$3:$A$482,$H$7,'Itens por tipo'!$B$3:$B$482,"&lt;="&amp;23,'Itens por tipo'!$D$3:$D$482,1)))</f>
        <v/>
      </c>
      <c r="C38" s="28">
        <f>IF($N38="","",INDEX('Itens por tipo'!$C$3:$C$482,$N38))</f>
        <v/>
      </c>
      <c r="D38" s="28" t="n"/>
      <c r="E38" s="29" t="n"/>
      <c r="F38" s="29" t="n"/>
      <c r="G38" s="29" t="n"/>
      <c r="H38" s="29" t="n"/>
      <c r="I38" s="29" t="n"/>
      <c r="J38" s="29" t="n"/>
      <c r="K38" s="29" t="n"/>
      <c r="L38" s="30" t="n"/>
      <c r="N38" s="31">
        <f>IFERROR(MATCH($H$7&amp;"|"&amp;23,'Itens por tipo'!$E$3:$E$482,0),"")</f>
        <v/>
      </c>
      <c r="O38" s="31">
        <f>IF($N38="","",INDEX('Itens por tipo'!$D$3:$D$482,$N38))</f>
        <v/>
      </c>
    </row>
    <row r="39" ht="17" customHeight="1">
      <c r="B39" s="27">
        <f>IF($N39="","",IF($O39=1,"",24-COUNTIFS('Itens por tipo'!$A$3:$A$482,$H$7,'Itens por tipo'!$B$3:$B$482,"&lt;="&amp;24,'Itens por tipo'!$D$3:$D$482,1)))</f>
        <v/>
      </c>
      <c r="C39" s="28">
        <f>IF($N39="","",INDEX('Itens por tipo'!$C$3:$C$482,$N39))</f>
        <v/>
      </c>
      <c r="D39" s="28" t="n"/>
      <c r="E39" s="29" t="n"/>
      <c r="F39" s="29" t="n"/>
      <c r="G39" s="29" t="n"/>
      <c r="H39" s="29" t="n"/>
      <c r="I39" s="29" t="n"/>
      <c r="J39" s="29" t="n"/>
      <c r="K39" s="29" t="n"/>
      <c r="L39" s="30" t="n"/>
      <c r="N39" s="31">
        <f>IFERROR(MATCH($H$7&amp;"|"&amp;24,'Itens por tipo'!$E$3:$E$482,0),"")</f>
        <v/>
      </c>
      <c r="O39" s="31">
        <f>IF($N39="","",INDEX('Itens por tipo'!$D$3:$D$482,$N39))</f>
        <v/>
      </c>
    </row>
    <row r="40" ht="17" customHeight="1">
      <c r="B40" s="27">
        <f>IF($N40="","",IF($O40=1,"",25-COUNTIFS('Itens por tipo'!$A$3:$A$482,$H$7,'Itens por tipo'!$B$3:$B$482,"&lt;="&amp;25,'Itens por tipo'!$D$3:$D$482,1)))</f>
        <v/>
      </c>
      <c r="C40" s="28">
        <f>IF($N40="","",INDEX('Itens por tipo'!$C$3:$C$482,$N40))</f>
        <v/>
      </c>
      <c r="D40" s="28" t="n"/>
      <c r="E40" s="29" t="n"/>
      <c r="F40" s="29" t="n"/>
      <c r="G40" s="29" t="n"/>
      <c r="H40" s="29" t="n"/>
      <c r="I40" s="29" t="n"/>
      <c r="J40" s="29" t="n"/>
      <c r="K40" s="29" t="n"/>
      <c r="L40" s="30" t="n"/>
      <c r="N40" s="31">
        <f>IFERROR(MATCH($H$7&amp;"|"&amp;25,'Itens por tipo'!$E$3:$E$482,0),"")</f>
        <v/>
      </c>
      <c r="O40" s="31">
        <f>IF($N40="","",INDEX('Itens por tipo'!$D$3:$D$482,$N40))</f>
        <v/>
      </c>
    </row>
    <row r="41" ht="17" customHeight="1">
      <c r="B41" s="27">
        <f>IF($N41="","",IF($O41=1,"",26-COUNTIFS('Itens por tipo'!$A$3:$A$482,$H$7,'Itens por tipo'!$B$3:$B$482,"&lt;="&amp;26,'Itens por tipo'!$D$3:$D$482,1)))</f>
        <v/>
      </c>
      <c r="C41" s="28">
        <f>IF($N41="","",INDEX('Itens por tipo'!$C$3:$C$482,$N41))</f>
        <v/>
      </c>
      <c r="D41" s="28" t="n"/>
      <c r="E41" s="29" t="n"/>
      <c r="F41" s="29" t="n"/>
      <c r="G41" s="29" t="n"/>
      <c r="H41" s="29" t="n"/>
      <c r="I41" s="29" t="n"/>
      <c r="J41" s="29" t="n"/>
      <c r="K41" s="29" t="n"/>
      <c r="L41" s="30" t="n"/>
      <c r="N41" s="31">
        <f>IFERROR(MATCH($H$7&amp;"|"&amp;26,'Itens por tipo'!$E$3:$E$482,0),"")</f>
        <v/>
      </c>
      <c r="O41" s="31">
        <f>IF($N41="","",INDEX('Itens por tipo'!$D$3:$D$482,$N41))</f>
        <v/>
      </c>
    </row>
    <row r="42" ht="17" customHeight="1">
      <c r="B42" s="27">
        <f>IF($N42="","",IF($O42=1,"",27-COUNTIFS('Itens por tipo'!$A$3:$A$482,$H$7,'Itens por tipo'!$B$3:$B$482,"&lt;="&amp;27,'Itens por tipo'!$D$3:$D$482,1)))</f>
        <v/>
      </c>
      <c r="C42" s="28">
        <f>IF($N42="","",INDEX('Itens por tipo'!$C$3:$C$482,$N42))</f>
        <v/>
      </c>
      <c r="D42" s="28" t="n"/>
      <c r="E42" s="29" t="n"/>
      <c r="F42" s="29" t="n"/>
      <c r="G42" s="29" t="n"/>
      <c r="H42" s="29" t="n"/>
      <c r="I42" s="29" t="n"/>
      <c r="J42" s="29" t="n"/>
      <c r="K42" s="29" t="n"/>
      <c r="L42" s="30" t="n"/>
      <c r="N42" s="31">
        <f>IFERROR(MATCH($H$7&amp;"|"&amp;27,'Itens por tipo'!$E$3:$E$482,0),"")</f>
        <v/>
      </c>
      <c r="O42" s="31">
        <f>IF($N42="","",INDEX('Itens por tipo'!$D$3:$D$482,$N42))</f>
        <v/>
      </c>
    </row>
    <row r="43" ht="17" customHeight="1">
      <c r="B43" s="27">
        <f>IF($N43="","",IF($O43=1,"",28-COUNTIFS('Itens por tipo'!$A$3:$A$482,$H$7,'Itens por tipo'!$B$3:$B$482,"&lt;="&amp;28,'Itens por tipo'!$D$3:$D$482,1)))</f>
        <v/>
      </c>
      <c r="C43" s="28">
        <f>IF($N43="","",INDEX('Itens por tipo'!$C$3:$C$482,$N43))</f>
        <v/>
      </c>
      <c r="D43" s="28" t="n"/>
      <c r="E43" s="29" t="n"/>
      <c r="F43" s="29" t="n"/>
      <c r="G43" s="29" t="n"/>
      <c r="H43" s="29" t="n"/>
      <c r="I43" s="29" t="n"/>
      <c r="J43" s="29" t="n"/>
      <c r="K43" s="29" t="n"/>
      <c r="L43" s="30" t="n"/>
      <c r="N43" s="31">
        <f>IFERROR(MATCH($H$7&amp;"|"&amp;28,'Itens por tipo'!$E$3:$E$482,0),"")</f>
        <v/>
      </c>
      <c r="O43" s="31">
        <f>IF($N43="","",INDEX('Itens por tipo'!$D$3:$D$482,$N43))</f>
        <v/>
      </c>
    </row>
    <row r="44" ht="17" customHeight="1">
      <c r="B44" s="27">
        <f>IF($N44="","",IF($O44=1,"",29-COUNTIFS('Itens por tipo'!$A$3:$A$482,$H$7,'Itens por tipo'!$B$3:$B$482,"&lt;="&amp;29,'Itens por tipo'!$D$3:$D$482,1)))</f>
        <v/>
      </c>
      <c r="C44" s="28">
        <f>IF($N44="","",INDEX('Itens por tipo'!$C$3:$C$482,$N44))</f>
        <v/>
      </c>
      <c r="D44" s="28" t="n"/>
      <c r="E44" s="29" t="n"/>
      <c r="F44" s="29" t="n"/>
      <c r="G44" s="29" t="n"/>
      <c r="H44" s="29" t="n"/>
      <c r="I44" s="29" t="n"/>
      <c r="J44" s="29" t="n"/>
      <c r="K44" s="29" t="n"/>
      <c r="L44" s="30" t="n"/>
      <c r="N44" s="31">
        <f>IFERROR(MATCH($H$7&amp;"|"&amp;29,'Itens por tipo'!$E$3:$E$482,0),"")</f>
        <v/>
      </c>
      <c r="O44" s="31">
        <f>IF($N44="","",INDEX('Itens por tipo'!$D$3:$D$482,$N44))</f>
        <v/>
      </c>
    </row>
    <row r="45" ht="17" customHeight="1">
      <c r="B45" s="27">
        <f>IF($N45="","",IF($O45=1,"",30-COUNTIFS('Itens por tipo'!$A$3:$A$482,$H$7,'Itens por tipo'!$B$3:$B$482,"&lt;="&amp;30,'Itens por tipo'!$D$3:$D$482,1)))</f>
        <v/>
      </c>
      <c r="C45" s="28">
        <f>IF($N45="","",INDEX('Itens por tipo'!$C$3:$C$482,$N45))</f>
        <v/>
      </c>
      <c r="D45" s="28" t="n"/>
      <c r="E45" s="29" t="n"/>
      <c r="F45" s="29" t="n"/>
      <c r="G45" s="29" t="n"/>
      <c r="H45" s="29" t="n"/>
      <c r="I45" s="29" t="n"/>
      <c r="J45" s="29" t="n"/>
      <c r="K45" s="29" t="n"/>
      <c r="L45" s="30" t="n"/>
      <c r="N45" s="31">
        <f>IFERROR(MATCH($H$7&amp;"|"&amp;30,'Itens por tipo'!$E$3:$E$482,0),"")</f>
        <v/>
      </c>
      <c r="O45" s="31">
        <f>IF($N45="","",INDEX('Itens por tipo'!$D$3:$D$482,$N45))</f>
        <v/>
      </c>
    </row>
    <row r="46" ht="17" customHeight="1">
      <c r="B46" s="27">
        <f>IF($N46="","",IF($O46=1,"",31-COUNTIFS('Itens por tipo'!$A$3:$A$482,$H$7,'Itens por tipo'!$B$3:$B$482,"&lt;="&amp;31,'Itens por tipo'!$D$3:$D$482,1)))</f>
        <v/>
      </c>
      <c r="C46" s="28">
        <f>IF($N46="","",INDEX('Itens por tipo'!$C$3:$C$482,$N46))</f>
        <v/>
      </c>
      <c r="D46" s="28" t="n"/>
      <c r="E46" s="29" t="n"/>
      <c r="F46" s="29" t="n"/>
      <c r="G46" s="29" t="n"/>
      <c r="H46" s="29" t="n"/>
      <c r="I46" s="29" t="n"/>
      <c r="J46" s="29" t="n"/>
      <c r="K46" s="29" t="n"/>
      <c r="L46" s="30" t="n"/>
      <c r="N46" s="31">
        <f>IFERROR(MATCH($H$7&amp;"|"&amp;31,'Itens por tipo'!$E$3:$E$482,0),"")</f>
        <v/>
      </c>
      <c r="O46" s="31">
        <f>IF($N46="","",INDEX('Itens por tipo'!$D$3:$D$482,$N46))</f>
        <v/>
      </c>
    </row>
    <row r="47" ht="17" customHeight="1">
      <c r="B47" s="27">
        <f>IF($N47="","",IF($O47=1,"",32-COUNTIFS('Itens por tipo'!$A$3:$A$482,$H$7,'Itens por tipo'!$B$3:$B$482,"&lt;="&amp;32,'Itens por tipo'!$D$3:$D$482,1)))</f>
        <v/>
      </c>
      <c r="C47" s="28">
        <f>IF($N47="","",INDEX('Itens por tipo'!$C$3:$C$482,$N47))</f>
        <v/>
      </c>
      <c r="D47" s="28" t="n"/>
      <c r="E47" s="29" t="n"/>
      <c r="F47" s="29" t="n"/>
      <c r="G47" s="29" t="n"/>
      <c r="H47" s="29" t="n"/>
      <c r="I47" s="29" t="n"/>
      <c r="J47" s="29" t="n"/>
      <c r="K47" s="29" t="n"/>
      <c r="L47" s="30" t="n"/>
      <c r="N47" s="31">
        <f>IFERROR(MATCH($H$7&amp;"|"&amp;32,'Itens por tipo'!$E$3:$E$482,0),"")</f>
        <v/>
      </c>
      <c r="O47" s="31">
        <f>IF($N47="","",INDEX('Itens por tipo'!$D$3:$D$482,$N47))</f>
        <v/>
      </c>
    </row>
    <row r="48" ht="17" customHeight="1">
      <c r="B48" s="27">
        <f>IF($N48="","",IF($O48=1,"",33-COUNTIFS('Itens por tipo'!$A$3:$A$482,$H$7,'Itens por tipo'!$B$3:$B$482,"&lt;="&amp;33,'Itens por tipo'!$D$3:$D$482,1)))</f>
        <v/>
      </c>
      <c r="C48" s="28">
        <f>IF($N48="","",INDEX('Itens por tipo'!$C$3:$C$482,$N48))</f>
        <v/>
      </c>
      <c r="D48" s="28" t="n"/>
      <c r="E48" s="29" t="n"/>
      <c r="F48" s="29" t="n"/>
      <c r="G48" s="29" t="n"/>
      <c r="H48" s="29" t="n"/>
      <c r="I48" s="29" t="n"/>
      <c r="J48" s="29" t="n"/>
      <c r="K48" s="29" t="n"/>
      <c r="L48" s="30" t="n"/>
      <c r="N48" s="31">
        <f>IFERROR(MATCH($H$7&amp;"|"&amp;33,'Itens por tipo'!$E$3:$E$482,0),"")</f>
        <v/>
      </c>
      <c r="O48" s="31">
        <f>IF($N48="","",INDEX('Itens por tipo'!$D$3:$D$482,$N48))</f>
        <v/>
      </c>
    </row>
    <row r="49" hidden="1" ht="17" customHeight="1">
      <c r="B49" s="27">
        <f>IF($N49="","",IF($O49=1,"",34-COUNTIFS('Itens por tipo'!$A$3:$A$482,$H$7,'Itens por tipo'!$B$3:$B$482,"&lt;="&amp;34,'Itens por tipo'!$D$3:$D$482,1)))</f>
        <v/>
      </c>
      <c r="C49" s="28">
        <f>IF($N49="","",INDEX('Itens por tipo'!$C$3:$C$482,$N49))</f>
        <v/>
      </c>
      <c r="D49" s="28" t="n"/>
      <c r="E49" s="29" t="n"/>
      <c r="F49" s="29" t="n"/>
      <c r="G49" s="29" t="n"/>
      <c r="H49" s="29" t="n"/>
      <c r="I49" s="29" t="n"/>
      <c r="J49" s="29" t="n"/>
      <c r="K49" s="29" t="n"/>
      <c r="L49" s="30" t="n"/>
      <c r="N49" s="31">
        <f>IFERROR(MATCH($H$7&amp;"|"&amp;34,'Itens por tipo'!$E$3:$E$482,0),"")</f>
        <v/>
      </c>
      <c r="O49" s="31">
        <f>IF($N49="","",INDEX('Itens por tipo'!$D$3:$D$482,$N49))</f>
        <v/>
      </c>
    </row>
    <row r="50" hidden="1" ht="17" customHeight="1">
      <c r="B50" s="27">
        <f>IF($N50="","",IF($O50=1,"",35-COUNTIFS('Itens por tipo'!$A$3:$A$482,$H$7,'Itens por tipo'!$B$3:$B$482,"&lt;="&amp;35,'Itens por tipo'!$D$3:$D$482,1)))</f>
        <v/>
      </c>
      <c r="C50" s="28">
        <f>IF($N50="","",INDEX('Itens por tipo'!$C$3:$C$482,$N50))</f>
        <v/>
      </c>
      <c r="D50" s="28" t="n"/>
      <c r="E50" s="29" t="n"/>
      <c r="F50" s="29" t="n"/>
      <c r="G50" s="29" t="n"/>
      <c r="H50" s="29" t="n"/>
      <c r="I50" s="29" t="n"/>
      <c r="J50" s="29" t="n"/>
      <c r="K50" s="29" t="n"/>
      <c r="L50" s="30" t="n"/>
      <c r="N50" s="31">
        <f>IFERROR(MATCH($H$7&amp;"|"&amp;35,'Itens por tipo'!$E$3:$E$482,0),"")</f>
        <v/>
      </c>
      <c r="O50" s="31">
        <f>IF($N50="","",INDEX('Itens por tipo'!$D$3:$D$482,$N50))</f>
        <v/>
      </c>
    </row>
    <row r="51" hidden="1" ht="17" customHeight="1">
      <c r="B51" s="27">
        <f>IF($N51="","",IF($O51=1,"",36-COUNTIFS('Itens por tipo'!$A$3:$A$482,$H$7,'Itens por tipo'!$B$3:$B$482,"&lt;="&amp;36,'Itens por tipo'!$D$3:$D$482,1)))</f>
        <v/>
      </c>
      <c r="C51" s="28">
        <f>IF($N51="","",INDEX('Itens por tipo'!$C$3:$C$482,$N51))</f>
        <v/>
      </c>
      <c r="D51" s="28" t="n"/>
      <c r="E51" s="29" t="n"/>
      <c r="F51" s="29" t="n"/>
      <c r="G51" s="29" t="n"/>
      <c r="H51" s="29" t="n"/>
      <c r="I51" s="29" t="n"/>
      <c r="J51" s="29" t="n"/>
      <c r="K51" s="29" t="n"/>
      <c r="L51" s="30" t="n"/>
      <c r="N51" s="31">
        <f>IFERROR(MATCH($H$7&amp;"|"&amp;36,'Itens por tipo'!$E$3:$E$482,0),"")</f>
        <v/>
      </c>
      <c r="O51" s="31">
        <f>IF($N51="","",INDEX('Itens por tipo'!$D$3:$D$482,$N51))</f>
        <v/>
      </c>
    </row>
    <row r="52" hidden="1" ht="17" customHeight="1">
      <c r="B52" s="27">
        <f>IF($N52="","",IF($O52=1,"",37-COUNTIFS('Itens por tipo'!$A$3:$A$482,$H$7,'Itens por tipo'!$B$3:$B$482,"&lt;="&amp;37,'Itens por tipo'!$D$3:$D$482,1)))</f>
        <v/>
      </c>
      <c r="C52" s="28">
        <f>IF($N52="","",INDEX('Itens por tipo'!$C$3:$C$482,$N52))</f>
        <v/>
      </c>
      <c r="D52" s="28" t="n"/>
      <c r="E52" s="29" t="n"/>
      <c r="F52" s="29" t="n"/>
      <c r="G52" s="29" t="n"/>
      <c r="H52" s="29" t="n"/>
      <c r="I52" s="29" t="n"/>
      <c r="J52" s="29" t="n"/>
      <c r="K52" s="29" t="n"/>
      <c r="L52" s="30" t="n"/>
      <c r="N52" s="31">
        <f>IFERROR(MATCH($H$7&amp;"|"&amp;37,'Itens por tipo'!$E$3:$E$482,0),"")</f>
        <v/>
      </c>
      <c r="O52" s="31">
        <f>IF($N52="","",INDEX('Itens por tipo'!$D$3:$D$482,$N52))</f>
        <v/>
      </c>
    </row>
    <row r="53" hidden="1" ht="17" customHeight="1">
      <c r="B53" s="27">
        <f>IF($N53="","",IF($O53=1,"",38-COUNTIFS('Itens por tipo'!$A$3:$A$482,$H$7,'Itens por tipo'!$B$3:$B$482,"&lt;="&amp;38,'Itens por tipo'!$D$3:$D$482,1)))</f>
        <v/>
      </c>
      <c r="C53" s="28">
        <f>IF($N53="","",INDEX('Itens por tipo'!$C$3:$C$482,$N53))</f>
        <v/>
      </c>
      <c r="D53" s="28" t="n"/>
      <c r="E53" s="29" t="n"/>
      <c r="F53" s="29" t="n"/>
      <c r="G53" s="29" t="n"/>
      <c r="H53" s="29" t="n"/>
      <c r="I53" s="29" t="n"/>
      <c r="J53" s="29" t="n"/>
      <c r="K53" s="29" t="n"/>
      <c r="L53" s="30" t="n"/>
      <c r="N53" s="31">
        <f>IFERROR(MATCH($H$7&amp;"|"&amp;38,'Itens por tipo'!$E$3:$E$482,0),"")</f>
        <v/>
      </c>
      <c r="O53" s="31">
        <f>IF($N53="","",INDEX('Itens por tipo'!$D$3:$D$482,$N53))</f>
        <v/>
      </c>
    </row>
    <row r="54" hidden="1" ht="17" customHeight="1">
      <c r="B54" s="27">
        <f>IF($N54="","",IF($O54=1,"",39-COUNTIFS('Itens por tipo'!$A$3:$A$482,$H$7,'Itens por tipo'!$B$3:$B$482,"&lt;="&amp;39,'Itens por tipo'!$D$3:$D$482,1)))</f>
        <v/>
      </c>
      <c r="C54" s="28">
        <f>IF($N54="","",INDEX('Itens por tipo'!$C$3:$C$482,$N54))</f>
        <v/>
      </c>
      <c r="D54" s="28" t="n"/>
      <c r="E54" s="29" t="n"/>
      <c r="F54" s="29" t="n"/>
      <c r="G54" s="29" t="n"/>
      <c r="H54" s="29" t="n"/>
      <c r="I54" s="29" t="n"/>
      <c r="J54" s="29" t="n"/>
      <c r="K54" s="29" t="n"/>
      <c r="L54" s="30" t="n"/>
      <c r="N54" s="31">
        <f>IFERROR(MATCH($H$7&amp;"|"&amp;39,'Itens por tipo'!$E$3:$E$482,0),"")</f>
        <v/>
      </c>
      <c r="O54" s="31">
        <f>IF($N54="","",INDEX('Itens por tipo'!$D$3:$D$482,$N54))</f>
        <v/>
      </c>
    </row>
    <row r="55" hidden="1" ht="17" customHeight="1">
      <c r="B55" s="27">
        <f>IF($N55="","",IF($O55=1,"",40-COUNTIFS('Itens por tipo'!$A$3:$A$482,$H$7,'Itens por tipo'!$B$3:$B$482,"&lt;="&amp;40,'Itens por tipo'!$D$3:$D$482,1)))</f>
        <v/>
      </c>
      <c r="C55" s="28">
        <f>IF($N55="","",INDEX('Itens por tipo'!$C$3:$C$482,$N55))</f>
        <v/>
      </c>
      <c r="D55" s="28" t="n"/>
      <c r="E55" s="29" t="n"/>
      <c r="F55" s="29" t="n"/>
      <c r="G55" s="29" t="n"/>
      <c r="H55" s="29" t="n"/>
      <c r="I55" s="29" t="n"/>
      <c r="J55" s="29" t="n"/>
      <c r="K55" s="29" t="n"/>
      <c r="L55" s="30" t="n"/>
      <c r="N55" s="31">
        <f>IFERROR(MATCH($H$7&amp;"|"&amp;40,'Itens por tipo'!$E$3:$E$482,0),"")</f>
        <v/>
      </c>
      <c r="O55" s="31">
        <f>IF($N55="","",INDEX('Itens por tipo'!$D$3:$D$482,$N55))</f>
        <v/>
      </c>
    </row>
    <row r="56" hidden="1" ht="17" customHeight="1">
      <c r="B56" s="27">
        <f>IF($N56="","",IF($O56=1,"",41-COUNTIFS('Itens por tipo'!$A$3:$A$482,$H$7,'Itens por tipo'!$B$3:$B$482,"&lt;="&amp;41,'Itens por tipo'!$D$3:$D$482,1)))</f>
        <v/>
      </c>
      <c r="C56" s="28">
        <f>IF($N56="","",INDEX('Itens por tipo'!$C$3:$C$482,$N56))</f>
        <v/>
      </c>
      <c r="D56" s="28" t="n"/>
      <c r="E56" s="29" t="n"/>
      <c r="F56" s="29" t="n"/>
      <c r="G56" s="29" t="n"/>
      <c r="H56" s="29" t="n"/>
      <c r="I56" s="29" t="n"/>
      <c r="J56" s="29" t="n"/>
      <c r="K56" s="29" t="n"/>
      <c r="L56" s="30" t="n"/>
      <c r="N56" s="31">
        <f>IFERROR(MATCH($H$7&amp;"|"&amp;41,'Itens por tipo'!$E$3:$E$482,0),"")</f>
        <v/>
      </c>
      <c r="O56" s="31">
        <f>IF($N56="","",INDEX('Itens por tipo'!$D$3:$D$482,$N56))</f>
        <v/>
      </c>
    </row>
    <row r="57" hidden="1" ht="17" customHeight="1">
      <c r="B57" s="27">
        <f>IF($N57="","",IF($O57=1,"",42-COUNTIFS('Itens por tipo'!$A$3:$A$482,$H$7,'Itens por tipo'!$B$3:$B$482,"&lt;="&amp;42,'Itens por tipo'!$D$3:$D$482,1)))</f>
        <v/>
      </c>
      <c r="C57" s="28">
        <f>IF($N57="","",INDEX('Itens por tipo'!$C$3:$C$482,$N57))</f>
        <v/>
      </c>
      <c r="D57" s="28" t="n"/>
      <c r="E57" s="29" t="n"/>
      <c r="F57" s="29" t="n"/>
      <c r="G57" s="29" t="n"/>
      <c r="H57" s="29" t="n"/>
      <c r="I57" s="29" t="n"/>
      <c r="J57" s="29" t="n"/>
      <c r="K57" s="29" t="n"/>
      <c r="L57" s="30" t="n"/>
      <c r="N57" s="31">
        <f>IFERROR(MATCH($H$7&amp;"|"&amp;42,'Itens por tipo'!$E$3:$E$482,0),"")</f>
        <v/>
      </c>
      <c r="O57" s="31">
        <f>IF($N57="","",INDEX('Itens por tipo'!$D$3:$D$482,$N57))</f>
        <v/>
      </c>
    </row>
    <row r="58" hidden="1" ht="17" customHeight="1">
      <c r="B58" s="27">
        <f>IF($N58="","",IF($O58=1,"",43-COUNTIFS('Itens por tipo'!$A$3:$A$482,$H$7,'Itens por tipo'!$B$3:$B$482,"&lt;="&amp;43,'Itens por tipo'!$D$3:$D$482,1)))</f>
        <v/>
      </c>
      <c r="C58" s="28">
        <f>IF($N58="","",INDEX('Itens por tipo'!$C$3:$C$482,$N58))</f>
        <v/>
      </c>
      <c r="D58" s="28" t="n"/>
      <c r="E58" s="29" t="n"/>
      <c r="F58" s="29" t="n"/>
      <c r="G58" s="29" t="n"/>
      <c r="H58" s="29" t="n"/>
      <c r="I58" s="29" t="n"/>
      <c r="J58" s="29" t="n"/>
      <c r="K58" s="29" t="n"/>
      <c r="L58" s="30" t="n"/>
      <c r="N58" s="31">
        <f>IFERROR(MATCH($H$7&amp;"|"&amp;43,'Itens por tipo'!$E$3:$E$482,0),"")</f>
        <v/>
      </c>
      <c r="O58" s="31">
        <f>IF($N58="","",INDEX('Itens por tipo'!$D$3:$D$482,$N58))</f>
        <v/>
      </c>
    </row>
    <row r="59" hidden="1" ht="17" customHeight="1">
      <c r="B59" s="27">
        <f>IF($N59="","",IF($O59=1,"",44-COUNTIFS('Itens por tipo'!$A$3:$A$482,$H$7,'Itens por tipo'!$B$3:$B$482,"&lt;="&amp;44,'Itens por tipo'!$D$3:$D$482,1)))</f>
        <v/>
      </c>
      <c r="C59" s="28">
        <f>IF($N59="","",INDEX('Itens por tipo'!$C$3:$C$482,$N59))</f>
        <v/>
      </c>
      <c r="D59" s="28" t="n"/>
      <c r="E59" s="29" t="n"/>
      <c r="F59" s="29" t="n"/>
      <c r="G59" s="29" t="n"/>
      <c r="H59" s="29" t="n"/>
      <c r="I59" s="29" t="n"/>
      <c r="J59" s="29" t="n"/>
      <c r="K59" s="29" t="n"/>
      <c r="L59" s="30" t="n"/>
      <c r="N59" s="31">
        <f>IFERROR(MATCH($H$7&amp;"|"&amp;44,'Itens por tipo'!$E$3:$E$482,0),"")</f>
        <v/>
      </c>
      <c r="O59" s="31">
        <f>IF($N59="","",INDEX('Itens por tipo'!$D$3:$D$482,$N59))</f>
        <v/>
      </c>
    </row>
    <row r="60" hidden="1" ht="17" customHeight="1">
      <c r="B60" s="27">
        <f>IF($N60="","",IF($O60=1,"",45-COUNTIFS('Itens por tipo'!$A$3:$A$482,$H$7,'Itens por tipo'!$B$3:$B$482,"&lt;="&amp;45,'Itens por tipo'!$D$3:$D$482,1)))</f>
        <v/>
      </c>
      <c r="C60" s="28">
        <f>IF($N60="","",INDEX('Itens por tipo'!$C$3:$C$482,$N60))</f>
        <v/>
      </c>
      <c r="D60" s="28" t="n"/>
      <c r="E60" s="29" t="n"/>
      <c r="F60" s="29" t="n"/>
      <c r="G60" s="29" t="n"/>
      <c r="H60" s="29" t="n"/>
      <c r="I60" s="29" t="n"/>
      <c r="J60" s="29" t="n"/>
      <c r="K60" s="29" t="n"/>
      <c r="L60" s="30" t="n"/>
      <c r="N60" s="31">
        <f>IFERROR(MATCH($H$7&amp;"|"&amp;45,'Itens por tipo'!$E$3:$E$482,0),"")</f>
        <v/>
      </c>
      <c r="O60" s="31">
        <f>IF($N60="","",INDEX('Itens por tipo'!$D$3:$D$482,$N60))</f>
        <v/>
      </c>
    </row>
    <row r="61" hidden="1" ht="17" customHeight="1">
      <c r="B61" s="27">
        <f>IF($N61="","",IF($O61=1,"",46-COUNTIFS('Itens por tipo'!$A$3:$A$482,$H$7,'Itens por tipo'!$B$3:$B$482,"&lt;="&amp;46,'Itens por tipo'!$D$3:$D$482,1)))</f>
        <v/>
      </c>
      <c r="C61" s="28">
        <f>IF($N61="","",INDEX('Itens por tipo'!$C$3:$C$482,$N61))</f>
        <v/>
      </c>
      <c r="D61" s="28" t="n"/>
      <c r="E61" s="29" t="n"/>
      <c r="F61" s="29" t="n"/>
      <c r="G61" s="29" t="n"/>
      <c r="H61" s="29" t="n"/>
      <c r="I61" s="29" t="n"/>
      <c r="J61" s="29" t="n"/>
      <c r="K61" s="29" t="n"/>
      <c r="L61" s="30" t="n"/>
      <c r="N61" s="31">
        <f>IFERROR(MATCH($H$7&amp;"|"&amp;46,'Itens por tipo'!$E$3:$E$482,0),"")</f>
        <v/>
      </c>
      <c r="O61" s="31">
        <f>IF($N61="","",INDEX('Itens por tipo'!$D$3:$D$482,$N61))</f>
        <v/>
      </c>
    </row>
    <row r="62" hidden="1" ht="17" customHeight="1">
      <c r="B62" s="27">
        <f>IF($N62="","",IF($O62=1,"",47-COUNTIFS('Itens por tipo'!$A$3:$A$482,$H$7,'Itens por tipo'!$B$3:$B$482,"&lt;="&amp;47,'Itens por tipo'!$D$3:$D$482,1)))</f>
        <v/>
      </c>
      <c r="C62" s="28">
        <f>IF($N62="","",INDEX('Itens por tipo'!$C$3:$C$482,$N62))</f>
        <v/>
      </c>
      <c r="D62" s="28" t="n"/>
      <c r="E62" s="29" t="n"/>
      <c r="F62" s="29" t="n"/>
      <c r="G62" s="29" t="n"/>
      <c r="H62" s="29" t="n"/>
      <c r="I62" s="29" t="n"/>
      <c r="J62" s="29" t="n"/>
      <c r="K62" s="29" t="n"/>
      <c r="L62" s="30" t="n"/>
      <c r="N62" s="31">
        <f>IFERROR(MATCH($H$7&amp;"|"&amp;47,'Itens por tipo'!$E$3:$E$482,0),"")</f>
        <v/>
      </c>
      <c r="O62" s="31">
        <f>IF($N62="","",INDEX('Itens por tipo'!$D$3:$D$482,$N62))</f>
        <v/>
      </c>
    </row>
    <row r="63" hidden="1" ht="17" customHeight="1">
      <c r="B63" s="27">
        <f>IF($N63="","",IF($O63=1,"",48-COUNTIFS('Itens por tipo'!$A$3:$A$482,$H$7,'Itens por tipo'!$B$3:$B$482,"&lt;="&amp;48,'Itens por tipo'!$D$3:$D$482,1)))</f>
        <v/>
      </c>
      <c r="C63" s="28">
        <f>IF($N63="","",INDEX('Itens por tipo'!$C$3:$C$482,$N63))</f>
        <v/>
      </c>
      <c r="D63" s="28" t="n"/>
      <c r="E63" s="29" t="n"/>
      <c r="F63" s="29" t="n"/>
      <c r="G63" s="29" t="n"/>
      <c r="H63" s="29" t="n"/>
      <c r="I63" s="29" t="n"/>
      <c r="J63" s="29" t="n"/>
      <c r="K63" s="29" t="n"/>
      <c r="L63" s="30" t="n"/>
      <c r="N63" s="31">
        <f>IFERROR(MATCH($H$7&amp;"|"&amp;48,'Itens por tipo'!$E$3:$E$482,0),"")</f>
        <v/>
      </c>
      <c r="O63" s="31">
        <f>IF($N63="","",INDEX('Itens por tipo'!$D$3:$D$482,$N63))</f>
        <v/>
      </c>
    </row>
    <row r="64" ht="6" customHeight="1"/>
    <row r="65" ht="16" customHeight="1">
      <c r="B65" s="32" t="inlineStr">
        <is>
          <t>Avarias e observações gerais</t>
        </is>
      </c>
      <c r="C65" s="32" t="n"/>
      <c r="D65" s="32" t="n"/>
      <c r="E65" s="32" t="n"/>
      <c r="F65" s="32" t="n"/>
      <c r="G65" s="32" t="n"/>
      <c r="H65" s="32" t="n"/>
      <c r="I65" s="32" t="n"/>
      <c r="J65" s="32" t="n"/>
      <c r="K65" s="32" t="n"/>
      <c r="L65" s="32" t="n"/>
    </row>
    <row r="66" ht="18" customHeight="1">
      <c r="B66" s="33" t="n"/>
      <c r="C66" s="33" t="n"/>
      <c r="D66" s="33" t="n"/>
      <c r="E66" s="33" t="n"/>
      <c r="F66" s="33" t="n"/>
      <c r="G66" s="33" t="n"/>
      <c r="H66" s="33" t="n"/>
      <c r="I66" s="33" t="n"/>
      <c r="J66" s="33" t="n"/>
      <c r="K66" s="33" t="n"/>
      <c r="L66" s="33" t="n"/>
    </row>
    <row r="67" ht="18" customHeight="1">
      <c r="B67" s="33" t="n"/>
      <c r="C67" s="33" t="n"/>
      <c r="D67" s="33" t="n"/>
      <c r="E67" s="33" t="n"/>
      <c r="F67" s="33" t="n"/>
      <c r="G67" s="33" t="n"/>
      <c r="H67" s="33" t="n"/>
      <c r="I67" s="33" t="n"/>
      <c r="J67" s="33" t="n"/>
      <c r="K67" s="33" t="n"/>
      <c r="L67" s="33" t="n"/>
    </row>
    <row r="68" ht="18" customHeight="1">
      <c r="B68" s="33" t="n"/>
      <c r="C68" s="33" t="n"/>
      <c r="D68" s="33" t="n"/>
      <c r="E68" s="33" t="n"/>
      <c r="F68" s="33" t="n"/>
      <c r="G68" s="33" t="n"/>
      <c r="H68" s="33" t="n"/>
      <c r="I68" s="33" t="n"/>
      <c r="J68" s="33" t="n"/>
      <c r="K68" s="33" t="n"/>
      <c r="L68" s="33" t="n"/>
    </row>
    <row r="69" ht="6" customHeight="1"/>
    <row r="70" ht="20" customHeight="1">
      <c r="B70" s="34" t="inlineStr">
        <is>
          <t>Veículo liberado para sair?      (   ) Sim      (   ) Não — pendência: ______________________________</t>
        </is>
      </c>
      <c r="C70" s="34" t="n"/>
      <c r="D70" s="34" t="n"/>
      <c r="E70" s="34" t="n"/>
      <c r="F70" s="34" t="n"/>
      <c r="G70" s="34" t="n"/>
      <c r="H70" s="34" t="n"/>
      <c r="I70" s="34" t="n"/>
      <c r="J70" s="34" t="n"/>
      <c r="K70" s="34" t="n"/>
      <c r="L70" s="34" t="n"/>
    </row>
    <row r="71" ht="6" customHeight="1"/>
    <row r="72" ht="28" customHeight="1">
      <c r="B72" s="35" t="n"/>
      <c r="C72" s="35" t="n"/>
      <c r="D72" s="35" t="n"/>
      <c r="F72" s="35" t="n"/>
      <c r="G72" s="35" t="n"/>
      <c r="H72" s="35" t="n"/>
      <c r="I72" s="35" t="n"/>
      <c r="K72" s="35" t="n"/>
      <c r="L72" s="35" t="n"/>
    </row>
    <row r="73" ht="14" customHeight="1">
      <c r="B73" s="36" t="inlineStr">
        <is>
          <t>Assinatura do motorista (saída)</t>
        </is>
      </c>
      <c r="C73" s="36" t="n"/>
      <c r="D73" s="36" t="n"/>
      <c r="F73" s="36" t="inlineStr">
        <is>
          <t>Assinatura do motorista (retorno)</t>
        </is>
      </c>
      <c r="G73" s="36" t="n"/>
      <c r="H73" s="36" t="n"/>
      <c r="I73" s="36" t="n"/>
      <c r="K73" s="36" t="inlineStr">
        <is>
          <t>Responsável</t>
        </is>
      </c>
      <c r="L73" s="36" t="n"/>
    </row>
    <row r="74" ht="6" customHeight="1"/>
    <row r="75" ht="12" customHeight="1">
      <c r="B75" s="37" t="inlineStr">
        <is>
          <t>Modelo gratuito Andonize · andonize.com/materiais/checklist-de-veiculos</t>
        </is>
      </c>
      <c r="C75" s="37" t="n"/>
      <c r="D75" s="37" t="n"/>
      <c r="E75" s="37" t="n"/>
      <c r="F75" s="37" t="n"/>
      <c r="G75" s="37" t="n"/>
      <c r="H75" s="37" t="n"/>
      <c r="I75" s="37" t="n"/>
      <c r="J75" s="37" t="n"/>
      <c r="K75" s="37" t="n"/>
      <c r="L75" s="37" t="n"/>
    </row>
  </sheetData>
  <autoFilter ref="B15:O63">
    <filterColumn colId="12" hiddenButton="0" showButton="1">
      <customFilters>
        <customFilter val=" " operator="notEqual"/>
      </customFilters>
    </filterColumn>
    <filterColumn colId="0" hiddenButton="1" showButton="1"/>
    <filterColumn colId="2" hiddenButton="1" showButton="1"/>
    <filterColumn colId="3" hiddenButton="1" showButton="1"/>
    <filterColumn colId="4" hiddenButton="1" showButton="1"/>
    <filterColumn colId="5" hiddenButton="1" showButton="1"/>
    <filterColumn colId="6" hiddenButton="1" showButton="1"/>
    <filterColumn colId="7" hiddenButton="1" showButton="1"/>
    <filterColumn colId="8" hiddenButton="1" showButton="1"/>
    <filterColumn colId="9" hiddenButton="1" showButton="1"/>
    <filterColumn colId="10" hiddenButton="1" showButton="1"/>
    <filterColumn colId="11" hiddenButton="1" showButton="1"/>
    <filterColumn colId="13" hiddenButton="1" showButton="1"/>
  </autoFilter>
  <mergeCells count="85">
    <mergeCell ref="C62:D62"/>
    <mergeCell ref="C15:D15"/>
    <mergeCell ref="C54:D54"/>
    <mergeCell ref="C63:D63"/>
    <mergeCell ref="C41:D41"/>
    <mergeCell ref="D4:L4"/>
    <mergeCell ref="C50:D50"/>
    <mergeCell ref="E7:G7"/>
    <mergeCell ref="C56:D56"/>
    <mergeCell ref="C43:D43"/>
    <mergeCell ref="B13:L13"/>
    <mergeCell ref="H11:L11"/>
    <mergeCell ref="C27:D27"/>
    <mergeCell ref="C36:D36"/>
    <mergeCell ref="C17:D17"/>
    <mergeCell ref="B72:D72"/>
    <mergeCell ref="C19:D19"/>
    <mergeCell ref="C28:D28"/>
    <mergeCell ref="F72:I72"/>
    <mergeCell ref="C30:D30"/>
    <mergeCell ref="B73:D73"/>
    <mergeCell ref="C45:D45"/>
    <mergeCell ref="B66:L66"/>
    <mergeCell ref="E6:G6"/>
    <mergeCell ref="C47:D47"/>
    <mergeCell ref="B11:C11"/>
    <mergeCell ref="K72:L72"/>
    <mergeCell ref="C40:D40"/>
    <mergeCell ref="B67:L67"/>
    <mergeCell ref="H7:L7"/>
    <mergeCell ref="C60:D60"/>
    <mergeCell ref="B6:C6"/>
    <mergeCell ref="E8:G8"/>
    <mergeCell ref="C57:D57"/>
    <mergeCell ref="C18:D18"/>
    <mergeCell ref="C53:D53"/>
    <mergeCell ref="C34:D34"/>
    <mergeCell ref="E10:G10"/>
    <mergeCell ref="B14:D14"/>
    <mergeCell ref="B7:C7"/>
    <mergeCell ref="C58:D58"/>
    <mergeCell ref="E9:G9"/>
    <mergeCell ref="C20:D20"/>
    <mergeCell ref="C29:D29"/>
    <mergeCell ref="E11:G11"/>
    <mergeCell ref="H6:L6"/>
    <mergeCell ref="F73:I73"/>
    <mergeCell ref="C44:D44"/>
    <mergeCell ref="C22:D22"/>
    <mergeCell ref="C31:D31"/>
    <mergeCell ref="C59:D59"/>
    <mergeCell ref="C46:D46"/>
    <mergeCell ref="C21:D21"/>
    <mergeCell ref="C51:D51"/>
    <mergeCell ref="C61:D61"/>
    <mergeCell ref="B9:C9"/>
    <mergeCell ref="C48:D48"/>
    <mergeCell ref="C23:D23"/>
    <mergeCell ref="C32:D32"/>
    <mergeCell ref="C38:D38"/>
    <mergeCell ref="E14:G14"/>
    <mergeCell ref="K73:L73"/>
    <mergeCell ref="H8:L8"/>
    <mergeCell ref="C49:D49"/>
    <mergeCell ref="B75:L75"/>
    <mergeCell ref="C24:D24"/>
    <mergeCell ref="C33:D33"/>
    <mergeCell ref="C42:D42"/>
    <mergeCell ref="H10:L10"/>
    <mergeCell ref="C26:D26"/>
    <mergeCell ref="C35:D35"/>
    <mergeCell ref="H9:L9"/>
    <mergeCell ref="C16:D16"/>
    <mergeCell ref="B70:L70"/>
    <mergeCell ref="C25:D25"/>
    <mergeCell ref="C55:D55"/>
    <mergeCell ref="B8:C8"/>
    <mergeCell ref="D2:L3"/>
    <mergeCell ref="H14:J14"/>
    <mergeCell ref="B10:C10"/>
    <mergeCell ref="C52:D52"/>
    <mergeCell ref="C39:D39"/>
    <mergeCell ref="B65:L65"/>
    <mergeCell ref="B68:L68"/>
    <mergeCell ref="C37:D37"/>
  </mergeCells>
  <conditionalFormatting sqref="B16:L63">
    <cfRule type="expression" priority="1" dxfId="0" stopIfTrue="1">
      <formula>$O16=1</formula>
    </cfRule>
    <cfRule type="expression" priority="3" dxfId="1">
      <formula>$N16&lt;&gt;""</formula>
    </cfRule>
  </conditionalFormatting>
  <conditionalFormatting sqref="E16:K63">
    <cfRule type="expression" priority="2" dxfId="2">
      <formula>$N16&lt;&gt;""</formula>
    </cfRule>
  </conditionalFormatting>
  <dataValidations count="1">
    <dataValidation sqref="D6" showDropDown="0" showInputMessage="0" showErrorMessage="0" allowBlank="1" type="list">
      <formula1>Veículos!$G$3:$G$42</formula1>
    </dataValidation>
  </dataValidations>
  <printOptions horizontalCentered="1"/>
  <pageMargins left="0.4" right="0.4" top="0.45" bottom="0.45" header="0.5" footer="0.5"/>
  <pageSetup orientation="portrait" paperSize="9" fitToHeight="1" fitToWidth="1"/>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E482"/>
  <sheetViews>
    <sheetView showGridLines="0" workbookViewId="0">
      <pane ySplit="2" topLeftCell="A3" activePane="bottomLeft" state="frozen"/>
      <selection pane="bottomLeft" activeCell="A1" sqref="A1"/>
    </sheetView>
  </sheetViews>
  <sheetFormatPr baseColWidth="8" defaultRowHeight="15"/>
  <cols>
    <col width="30" customWidth="1" min="1" max="1"/>
    <col width="8" customWidth="1" min="2" max="2"/>
    <col width="66" customWidth="1" min="3" max="3"/>
    <col width="9" customWidth="1" min="4" max="4"/>
    <col width="34" customWidth="1" min="5" max="5"/>
  </cols>
  <sheetData>
    <row r="1" ht="26" customHeight="1">
      <c r="A1" s="9" t="inlineStr">
        <is>
          <t>Itens por tipo — a biblioteca da folha</t>
        </is>
      </c>
      <c r="E1" s="8" t="inlineStr">
        <is>
          <t>Cada tipo tem 48 linhas reservadas (3 blocos + até 45 itens). Deixe a linha em branco para tirar um item; não apague a coluna Chave.</t>
        </is>
      </c>
    </row>
    <row r="2" ht="26" customHeight="1">
      <c r="A2" s="10" t="inlineStr">
        <is>
          <t>Tipo</t>
        </is>
      </c>
      <c r="B2" s="10" t="inlineStr">
        <is>
          <t>Ordem</t>
        </is>
      </c>
      <c r="C2" s="10" t="inlineStr">
        <is>
          <t>Item (ou nome do bloco)</t>
        </is>
      </c>
      <c r="D2" s="10" t="inlineStr">
        <is>
          <t>É bloco?</t>
        </is>
      </c>
      <c r="E2" s="10" t="inlineStr">
        <is>
          <t>Chave (não edite)</t>
        </is>
      </c>
    </row>
    <row r="3">
      <c r="A3" s="38" t="inlineStr">
        <is>
          <t>Caminhão</t>
        </is>
      </c>
      <c r="B3" s="39" t="n">
        <v>1</v>
      </c>
      <c r="C3" s="40" t="inlineStr">
        <is>
          <t>1 · Documentação e cabine</t>
        </is>
      </c>
      <c r="D3" s="39" t="n">
        <v>1</v>
      </c>
      <c r="E3" s="41">
        <f>IF(C3="","",A3&amp;"|"&amp;B3)</f>
        <v/>
      </c>
    </row>
    <row r="4">
      <c r="A4" s="11" t="inlineStr">
        <is>
          <t>Caminhão</t>
        </is>
      </c>
      <c r="B4" s="13" t="n">
        <v>2</v>
      </c>
      <c r="C4" s="11" t="inlineStr">
        <is>
          <t>CRLV no veículo e dentro da validade</t>
        </is>
      </c>
      <c r="D4" s="13" t="n">
        <v>0</v>
      </c>
      <c r="E4" s="41">
        <f>IF(C4="","",A4&amp;"|"&amp;B4)</f>
        <v/>
      </c>
    </row>
    <row r="5">
      <c r="A5" s="11" t="inlineStr">
        <is>
          <t>Caminhão</t>
        </is>
      </c>
      <c r="B5" s="13" t="n">
        <v>3</v>
      </c>
      <c r="C5" s="11" t="inlineStr">
        <is>
          <t>CNH do motorista válida e da categoria do veículo</t>
        </is>
      </c>
      <c r="D5" s="13" t="n">
        <v>0</v>
      </c>
      <c r="E5" s="41">
        <f>IF(C5="","",A5&amp;"|"&amp;B5)</f>
        <v/>
      </c>
    </row>
    <row r="6">
      <c r="A6" s="11" t="inlineStr">
        <is>
          <t>Caminhão</t>
        </is>
      </c>
      <c r="B6" s="13" t="n">
        <v>4</v>
      </c>
      <c r="C6" s="11" t="inlineStr">
        <is>
          <t>Tacógrafo funcionando, com disco ou fita (se obrigatório)</t>
        </is>
      </c>
      <c r="D6" s="13" t="n">
        <v>0</v>
      </c>
      <c r="E6" s="41">
        <f>IF(C6="","",A6&amp;"|"&amp;B6)</f>
        <v/>
      </c>
    </row>
    <row r="7">
      <c r="A7" s="11" t="inlineStr">
        <is>
          <t>Caminhão</t>
        </is>
      </c>
      <c r="B7" s="13" t="n">
        <v>5</v>
      </c>
      <c r="C7" s="11" t="inlineStr">
        <is>
          <t>Cintos de segurança íntegros e travando</t>
        </is>
      </c>
      <c r="D7" s="13" t="n">
        <v>0</v>
      </c>
      <c r="E7" s="41">
        <f>IF(C7="","",A7&amp;"|"&amp;B7)</f>
        <v/>
      </c>
    </row>
    <row r="8">
      <c r="A8" s="11" t="inlineStr">
        <is>
          <t>Caminhão</t>
        </is>
      </c>
      <c r="B8" s="13" t="n">
        <v>6</v>
      </c>
      <c r="C8" s="11" t="inlineStr">
        <is>
          <t>Buzina funcionando</t>
        </is>
      </c>
      <c r="D8" s="13" t="n">
        <v>0</v>
      </c>
      <c r="E8" s="41">
        <f>IF(C8="","",A8&amp;"|"&amp;B8)</f>
        <v/>
      </c>
    </row>
    <row r="9">
      <c r="A9" s="11" t="inlineStr">
        <is>
          <t>Caminhão</t>
        </is>
      </c>
      <c r="B9" s="13" t="n">
        <v>7</v>
      </c>
      <c r="C9" s="11" t="inlineStr">
        <is>
          <t>Painel sem luz de alerta acesa</t>
        </is>
      </c>
      <c r="D9" s="13" t="n">
        <v>0</v>
      </c>
      <c r="E9" s="41">
        <f>IF(C9="","",A9&amp;"|"&amp;B9)</f>
        <v/>
      </c>
    </row>
    <row r="10">
      <c r="A10" s="11" t="inlineStr">
        <is>
          <t>Caminhão</t>
        </is>
      </c>
      <c r="B10" s="13" t="n">
        <v>8</v>
      </c>
      <c r="C10" s="11" t="inlineStr">
        <is>
          <t>Limpadores de para-brisa funcionando e água no reservatório</t>
        </is>
      </c>
      <c r="D10" s="13" t="n">
        <v>0</v>
      </c>
      <c r="E10" s="41">
        <f>IF(C10="","",A10&amp;"|"&amp;B10)</f>
        <v/>
      </c>
    </row>
    <row r="11">
      <c r="A11" s="11" t="inlineStr">
        <is>
          <t>Caminhão</t>
        </is>
      </c>
      <c r="B11" s="13" t="n">
        <v>9</v>
      </c>
      <c r="C11" s="11" t="inlineStr">
        <is>
          <t>Retrovisores íntegros e regulados</t>
        </is>
      </c>
      <c r="D11" s="13" t="n">
        <v>0</v>
      </c>
      <c r="E11" s="41">
        <f>IF(C11="","",A11&amp;"|"&amp;B11)</f>
        <v/>
      </c>
    </row>
    <row r="12">
      <c r="A12" s="11" t="inlineStr">
        <is>
          <t>Caminhão</t>
        </is>
      </c>
      <c r="B12" s="13" t="n">
        <v>10</v>
      </c>
      <c r="C12" s="11" t="inlineStr">
        <is>
          <t>Para-brisa e vidros sem trincas que atrapalhem a visão</t>
        </is>
      </c>
      <c r="D12" s="13" t="n">
        <v>0</v>
      </c>
      <c r="E12" s="41">
        <f>IF(C12="","",A12&amp;"|"&amp;B12)</f>
        <v/>
      </c>
    </row>
    <row r="13">
      <c r="A13" s="11" t="inlineStr">
        <is>
          <t>Caminhão</t>
        </is>
      </c>
      <c r="B13" s="13" t="n">
        <v>11</v>
      </c>
      <c r="C13" s="11" t="inlineStr">
        <is>
          <t>Extintor na validade, carregado e fixado</t>
        </is>
      </c>
      <c r="D13" s="13" t="n">
        <v>0</v>
      </c>
      <c r="E13" s="41">
        <f>IF(C13="","",A13&amp;"|"&amp;B13)</f>
        <v/>
      </c>
    </row>
    <row r="14">
      <c r="A14" s="11" t="inlineStr">
        <is>
          <t>Caminhão</t>
        </is>
      </c>
      <c r="B14" s="13" t="n">
        <v>12</v>
      </c>
      <c r="C14" s="11" t="inlineStr">
        <is>
          <t>Triângulo, macaco e chave de roda a bordo</t>
        </is>
      </c>
      <c r="D14" s="13" t="n">
        <v>0</v>
      </c>
      <c r="E14" s="41">
        <f>IF(C14="","",A14&amp;"|"&amp;B14)</f>
        <v/>
      </c>
    </row>
    <row r="15">
      <c r="A15" s="11" t="inlineStr">
        <is>
          <t>Caminhão</t>
        </is>
      </c>
      <c r="B15" s="13" t="n">
        <v>13</v>
      </c>
      <c r="C15" s="11" t="inlineStr">
        <is>
          <t>Cabine limpa e sem objetos soltos</t>
        </is>
      </c>
      <c r="D15" s="13" t="n">
        <v>0</v>
      </c>
      <c r="E15" s="41">
        <f>IF(C15="","",A15&amp;"|"&amp;B15)</f>
        <v/>
      </c>
    </row>
    <row r="16">
      <c r="A16" s="38" t="inlineStr">
        <is>
          <t>Caminhão</t>
        </is>
      </c>
      <c r="B16" s="39" t="n">
        <v>14</v>
      </c>
      <c r="C16" s="40" t="inlineStr">
        <is>
          <t>2 · Pneus, freios, luzes e níveis</t>
        </is>
      </c>
      <c r="D16" s="39" t="n">
        <v>1</v>
      </c>
      <c r="E16" s="41">
        <f>IF(C16="","",A16&amp;"|"&amp;B16)</f>
        <v/>
      </c>
    </row>
    <row r="17">
      <c r="A17" s="11" t="inlineStr">
        <is>
          <t>Caminhão</t>
        </is>
      </c>
      <c r="B17" s="13" t="n">
        <v>15</v>
      </c>
      <c r="C17" s="11" t="inlineStr">
        <is>
          <t>Pneus calibrados conforme a pressão recomendada</t>
        </is>
      </c>
      <c r="D17" s="13" t="n">
        <v>0</v>
      </c>
      <c r="E17" s="41">
        <f>IF(C17="","",A17&amp;"|"&amp;B17)</f>
        <v/>
      </c>
    </row>
    <row r="18">
      <c r="A18" s="11" t="inlineStr">
        <is>
          <t>Caminhão</t>
        </is>
      </c>
      <c r="B18" s="13" t="n">
        <v>16</v>
      </c>
      <c r="C18" s="11" t="inlineStr">
        <is>
          <t>Pneus com sulco acima do TWI, sem cortes, bolhas ou desgaste</t>
        </is>
      </c>
      <c r="D18" s="13" t="n">
        <v>0</v>
      </c>
      <c r="E18" s="41">
        <f>IF(C18="","",A18&amp;"|"&amp;B18)</f>
        <v/>
      </c>
    </row>
    <row r="19">
      <c r="A19" s="11" t="inlineStr">
        <is>
          <t>Caminhão</t>
        </is>
      </c>
      <c r="B19" s="13" t="n">
        <v>17</v>
      </c>
      <c r="C19" s="11" t="inlineStr">
        <is>
          <t>Estepe calibrado e em condições de uso</t>
        </is>
      </c>
      <c r="D19" s="13" t="n">
        <v>0</v>
      </c>
      <c r="E19" s="41">
        <f>IF(C19="","",A19&amp;"|"&amp;B19)</f>
        <v/>
      </c>
    </row>
    <row r="20">
      <c r="A20" s="11" t="inlineStr">
        <is>
          <t>Caminhão</t>
        </is>
      </c>
      <c r="B20" s="13" t="n">
        <v>18</v>
      </c>
      <c r="C20" s="11" t="inlineStr">
        <is>
          <t>Porcas das rodas completas e apertadas</t>
        </is>
      </c>
      <c r="D20" s="13" t="n">
        <v>0</v>
      </c>
      <c r="E20" s="41">
        <f>IF(C20="","",A20&amp;"|"&amp;B20)</f>
        <v/>
      </c>
    </row>
    <row r="21">
      <c r="A21" s="11" t="inlineStr">
        <is>
          <t>Caminhão</t>
        </is>
      </c>
      <c r="B21" s="13" t="n">
        <v>19</v>
      </c>
      <c r="C21" s="11" t="inlineStr">
        <is>
          <t>Freio de serviço: pedal firme e sem ruído</t>
        </is>
      </c>
      <c r="D21" s="13" t="n">
        <v>0</v>
      </c>
      <c r="E21" s="41">
        <f>IF(C21="","",A21&amp;"|"&amp;B21)</f>
        <v/>
      </c>
    </row>
    <row r="22">
      <c r="A22" s="11" t="inlineStr">
        <is>
          <t>Caminhão</t>
        </is>
      </c>
      <c r="B22" s="13" t="n">
        <v>20</v>
      </c>
      <c r="C22" s="11" t="inlineStr">
        <is>
          <t>Freio de estacionamento segurando o veículo</t>
        </is>
      </c>
      <c r="D22" s="13" t="n">
        <v>0</v>
      </c>
      <c r="E22" s="41">
        <f>IF(C22="","",A22&amp;"|"&amp;B22)</f>
        <v/>
      </c>
    </row>
    <row r="23">
      <c r="A23" s="11" t="inlineStr">
        <is>
          <t>Caminhão</t>
        </is>
      </c>
      <c r="B23" s="13" t="n">
        <v>21</v>
      </c>
      <c r="C23" s="11" t="inlineStr">
        <is>
          <t>Faróis baixo e alto funcionando</t>
        </is>
      </c>
      <c r="D23" s="13" t="n">
        <v>0</v>
      </c>
      <c r="E23" s="41">
        <f>IF(C23="","",A23&amp;"|"&amp;B23)</f>
        <v/>
      </c>
    </row>
    <row r="24">
      <c r="A24" s="11" t="inlineStr">
        <is>
          <t>Caminhão</t>
        </is>
      </c>
      <c r="B24" s="13" t="n">
        <v>22</v>
      </c>
      <c r="C24" s="11" t="inlineStr">
        <is>
          <t>Lanternas, luz de freio e luz de ré funcionando</t>
        </is>
      </c>
      <c r="D24" s="13" t="n">
        <v>0</v>
      </c>
      <c r="E24" s="41">
        <f>IF(C24="","",A24&amp;"|"&amp;B24)</f>
        <v/>
      </c>
    </row>
    <row r="25">
      <c r="A25" s="11" t="inlineStr">
        <is>
          <t>Caminhão</t>
        </is>
      </c>
      <c r="B25" s="13" t="n">
        <v>23</v>
      </c>
      <c r="C25" s="11" t="inlineStr">
        <is>
          <t>Setas e pisca-alerta funcionando</t>
        </is>
      </c>
      <c r="D25" s="13" t="n">
        <v>0</v>
      </c>
      <c r="E25" s="41">
        <f>IF(C25="","",A25&amp;"|"&amp;B25)</f>
        <v/>
      </c>
    </row>
    <row r="26">
      <c r="A26" s="11" t="inlineStr">
        <is>
          <t>Caminhão</t>
        </is>
      </c>
      <c r="B26" s="13" t="n">
        <v>24</v>
      </c>
      <c r="C26" s="11" t="inlineStr">
        <is>
          <t>Nível de óleo do motor entre o mínimo e o máximo</t>
        </is>
      </c>
      <c r="D26" s="13" t="n">
        <v>0</v>
      </c>
      <c r="E26" s="41">
        <f>IF(C26="","",A26&amp;"|"&amp;B26)</f>
        <v/>
      </c>
    </row>
    <row r="27">
      <c r="A27" s="11" t="inlineStr">
        <is>
          <t>Caminhão</t>
        </is>
      </c>
      <c r="B27" s="13" t="n">
        <v>25</v>
      </c>
      <c r="C27" s="11" t="inlineStr">
        <is>
          <t>Nível da água do radiador (arrefecimento)</t>
        </is>
      </c>
      <c r="D27" s="13" t="n">
        <v>0</v>
      </c>
      <c r="E27" s="41">
        <f>IF(C27="","",A27&amp;"|"&amp;B27)</f>
        <v/>
      </c>
    </row>
    <row r="28">
      <c r="A28" s="11" t="inlineStr">
        <is>
          <t>Caminhão</t>
        </is>
      </c>
      <c r="B28" s="13" t="n">
        <v>26</v>
      </c>
      <c r="C28" s="11" t="inlineStr">
        <is>
          <t>Nível do fluido de freio</t>
        </is>
      </c>
      <c r="D28" s="13" t="n">
        <v>0</v>
      </c>
      <c r="E28" s="41">
        <f>IF(C28="","",A28&amp;"|"&amp;B28)</f>
        <v/>
      </c>
    </row>
    <row r="29">
      <c r="A29" s="11" t="inlineStr">
        <is>
          <t>Caminhão</t>
        </is>
      </c>
      <c r="B29" s="13" t="n">
        <v>27</v>
      </c>
      <c r="C29" s="11" t="inlineStr">
        <is>
          <t>Sem vazamento sob o veículo (óleo, água ou combustível)</t>
        </is>
      </c>
      <c r="D29" s="13" t="n">
        <v>0</v>
      </c>
      <c r="E29" s="41">
        <f>IF(C29="","",A29&amp;"|"&amp;B29)</f>
        <v/>
      </c>
    </row>
    <row r="30">
      <c r="A30" s="11" t="inlineStr">
        <is>
          <t>Caminhão</t>
        </is>
      </c>
      <c r="B30" s="13" t="n">
        <v>28</v>
      </c>
      <c r="C30" s="11" t="inlineStr">
        <is>
          <t>Combustível suficiente para a rota</t>
        </is>
      </c>
      <c r="D30" s="13" t="n">
        <v>0</v>
      </c>
      <c r="E30" s="41">
        <f>IF(C30="","",A30&amp;"|"&amp;B30)</f>
        <v/>
      </c>
    </row>
    <row r="31">
      <c r="A31" s="38" t="inlineStr">
        <is>
          <t>Caminhão</t>
        </is>
      </c>
      <c r="B31" s="39" t="n">
        <v>29</v>
      </c>
      <c r="C31" s="40" t="inlineStr">
        <is>
          <t>3 · Carroceria e carga</t>
        </is>
      </c>
      <c r="D31" s="39" t="n">
        <v>1</v>
      </c>
      <c r="E31" s="41">
        <f>IF(C31="","",A31&amp;"|"&amp;B31)</f>
        <v/>
      </c>
    </row>
    <row r="32">
      <c r="A32" s="11" t="inlineStr">
        <is>
          <t>Caminhão</t>
        </is>
      </c>
      <c r="B32" s="13" t="n">
        <v>30</v>
      </c>
      <c r="C32" s="11" t="inlineStr">
        <is>
          <t>Lataria sem avaria nova (as existentes vão na observação)</t>
        </is>
      </c>
      <c r="D32" s="13" t="n">
        <v>0</v>
      </c>
      <c r="E32" s="41">
        <f>IF(C32="","",A32&amp;"|"&amp;B32)</f>
        <v/>
      </c>
    </row>
    <row r="33">
      <c r="A33" s="11" t="inlineStr">
        <is>
          <t>Caminhão</t>
        </is>
      </c>
      <c r="B33" s="13" t="n">
        <v>31</v>
      </c>
      <c r="C33" s="11" t="inlineStr">
        <is>
          <t>Para-choques e placas fixados e legíveis</t>
        </is>
      </c>
      <c r="D33" s="13" t="n">
        <v>0</v>
      </c>
      <c r="E33" s="41">
        <f>IF(C33="","",A33&amp;"|"&amp;B33)</f>
        <v/>
      </c>
    </row>
    <row r="34">
      <c r="A34" s="11" t="inlineStr">
        <is>
          <t>Caminhão</t>
        </is>
      </c>
      <c r="B34" s="13" t="n">
        <v>32</v>
      </c>
      <c r="C34" s="11" t="inlineStr">
        <is>
          <t>Portas, travas e fechaduras funcionando</t>
        </is>
      </c>
      <c r="D34" s="13" t="n">
        <v>0</v>
      </c>
      <c r="E34" s="41">
        <f>IF(C34="","",A34&amp;"|"&amp;B34)</f>
        <v/>
      </c>
    </row>
    <row r="35">
      <c r="A35" s="11" t="inlineStr">
        <is>
          <t>Caminhão</t>
        </is>
      </c>
      <c r="B35" s="13" t="n">
        <v>33</v>
      </c>
      <c r="C35" s="11" t="inlineStr">
        <is>
          <t>Carroceria ou baú: assoalho, laterais e lona sem danos</t>
        </is>
      </c>
      <c r="D35" s="13" t="n">
        <v>0</v>
      </c>
      <c r="E35" s="41">
        <f>IF(C35="","",A35&amp;"|"&amp;B35)</f>
        <v/>
      </c>
    </row>
    <row r="36">
      <c r="A36" s="11" t="inlineStr">
        <is>
          <t>Caminhão</t>
        </is>
      </c>
      <c r="B36" s="13" t="n">
        <v>34</v>
      </c>
      <c r="C36" s="11" t="n"/>
      <c r="D36" s="13" t="n">
        <v>0</v>
      </c>
      <c r="E36" s="41">
        <f>IF(C36="","",A36&amp;"|"&amp;B36)</f>
        <v/>
      </c>
    </row>
    <row r="37">
      <c r="A37" s="11" t="inlineStr">
        <is>
          <t>Caminhão</t>
        </is>
      </c>
      <c r="B37" s="13" t="n">
        <v>35</v>
      </c>
      <c r="C37" s="11" t="n"/>
      <c r="D37" s="13" t="n">
        <v>0</v>
      </c>
      <c r="E37" s="41">
        <f>IF(C37="","",A37&amp;"|"&amp;B37)</f>
        <v/>
      </c>
    </row>
    <row r="38">
      <c r="A38" s="11" t="inlineStr">
        <is>
          <t>Caminhão</t>
        </is>
      </c>
      <c r="B38" s="13" t="n">
        <v>36</v>
      </c>
      <c r="C38" s="11" t="n"/>
      <c r="D38" s="13" t="n">
        <v>0</v>
      </c>
      <c r="E38" s="41">
        <f>IF(C38="","",A38&amp;"|"&amp;B38)</f>
        <v/>
      </c>
    </row>
    <row r="39">
      <c r="A39" s="11" t="inlineStr">
        <is>
          <t>Caminhão</t>
        </is>
      </c>
      <c r="B39" s="13" t="n">
        <v>37</v>
      </c>
      <c r="C39" s="11" t="n"/>
      <c r="D39" s="13" t="n">
        <v>0</v>
      </c>
      <c r="E39" s="41">
        <f>IF(C39="","",A39&amp;"|"&amp;B39)</f>
        <v/>
      </c>
    </row>
    <row r="40">
      <c r="A40" s="11" t="inlineStr">
        <is>
          <t>Caminhão</t>
        </is>
      </c>
      <c r="B40" s="13" t="n">
        <v>38</v>
      </c>
      <c r="C40" s="11" t="n"/>
      <c r="D40" s="13" t="n">
        <v>0</v>
      </c>
      <c r="E40" s="41">
        <f>IF(C40="","",A40&amp;"|"&amp;B40)</f>
        <v/>
      </c>
    </row>
    <row r="41">
      <c r="A41" s="11" t="inlineStr">
        <is>
          <t>Caminhão</t>
        </is>
      </c>
      <c r="B41" s="13" t="n">
        <v>39</v>
      </c>
      <c r="C41" s="11" t="n"/>
      <c r="D41" s="13" t="n">
        <v>0</v>
      </c>
      <c r="E41" s="41">
        <f>IF(C41="","",A41&amp;"|"&amp;B41)</f>
        <v/>
      </c>
    </row>
    <row r="42">
      <c r="A42" s="11" t="inlineStr">
        <is>
          <t>Caminhão</t>
        </is>
      </c>
      <c r="B42" s="13" t="n">
        <v>40</v>
      </c>
      <c r="C42" s="11" t="n"/>
      <c r="D42" s="13" t="n">
        <v>0</v>
      </c>
      <c r="E42" s="41">
        <f>IF(C42="","",A42&amp;"|"&amp;B42)</f>
        <v/>
      </c>
    </row>
    <row r="43">
      <c r="A43" s="11" t="inlineStr">
        <is>
          <t>Caminhão</t>
        </is>
      </c>
      <c r="B43" s="13" t="n">
        <v>41</v>
      </c>
      <c r="C43" s="11" t="n"/>
      <c r="D43" s="13" t="n">
        <v>0</v>
      </c>
      <c r="E43" s="41">
        <f>IF(C43="","",A43&amp;"|"&amp;B43)</f>
        <v/>
      </c>
    </row>
    <row r="44">
      <c r="A44" s="11" t="inlineStr">
        <is>
          <t>Caminhão</t>
        </is>
      </c>
      <c r="B44" s="13" t="n">
        <v>42</v>
      </c>
      <c r="C44" s="11" t="n"/>
      <c r="D44" s="13" t="n">
        <v>0</v>
      </c>
      <c r="E44" s="41">
        <f>IF(C44="","",A44&amp;"|"&amp;B44)</f>
        <v/>
      </c>
    </row>
    <row r="45">
      <c r="A45" s="11" t="inlineStr">
        <is>
          <t>Caminhão</t>
        </is>
      </c>
      <c r="B45" s="13" t="n">
        <v>43</v>
      </c>
      <c r="C45" s="11" t="n"/>
      <c r="D45" s="13" t="n">
        <v>0</v>
      </c>
      <c r="E45" s="41">
        <f>IF(C45="","",A45&amp;"|"&amp;B45)</f>
        <v/>
      </c>
    </row>
    <row r="46">
      <c r="A46" s="11" t="inlineStr">
        <is>
          <t>Caminhão</t>
        </is>
      </c>
      <c r="B46" s="13" t="n">
        <v>44</v>
      </c>
      <c r="C46" s="11" t="n"/>
      <c r="D46" s="13" t="n">
        <v>0</v>
      </c>
      <c r="E46" s="41">
        <f>IF(C46="","",A46&amp;"|"&amp;B46)</f>
        <v/>
      </c>
    </row>
    <row r="47">
      <c r="A47" s="11" t="inlineStr">
        <is>
          <t>Caminhão</t>
        </is>
      </c>
      <c r="B47" s="13" t="n">
        <v>45</v>
      </c>
      <c r="C47" s="11" t="n"/>
      <c r="D47" s="13" t="n">
        <v>0</v>
      </c>
      <c r="E47" s="41">
        <f>IF(C47="","",A47&amp;"|"&amp;B47)</f>
        <v/>
      </c>
    </row>
    <row r="48">
      <c r="A48" s="11" t="inlineStr">
        <is>
          <t>Caminhão</t>
        </is>
      </c>
      <c r="B48" s="13" t="n">
        <v>46</v>
      </c>
      <c r="C48" s="11" t="n"/>
      <c r="D48" s="13" t="n">
        <v>0</v>
      </c>
      <c r="E48" s="41">
        <f>IF(C48="","",A48&amp;"|"&amp;B48)</f>
        <v/>
      </c>
    </row>
    <row r="49">
      <c r="A49" s="11" t="inlineStr">
        <is>
          <t>Caminhão</t>
        </is>
      </c>
      <c r="B49" s="13" t="n">
        <v>47</v>
      </c>
      <c r="C49" s="11" t="n"/>
      <c r="D49" s="13" t="n">
        <v>0</v>
      </c>
      <c r="E49" s="41">
        <f>IF(C49="","",A49&amp;"|"&amp;B49)</f>
        <v/>
      </c>
    </row>
    <row r="50">
      <c r="A50" s="11" t="inlineStr">
        <is>
          <t>Caminhão</t>
        </is>
      </c>
      <c r="B50" s="13" t="n">
        <v>48</v>
      </c>
      <c r="C50" s="11" t="n"/>
      <c r="D50" s="13" t="n">
        <v>0</v>
      </c>
      <c r="E50" s="41">
        <f>IF(C50="","",A50&amp;"|"&amp;B50)</f>
        <v/>
      </c>
    </row>
    <row r="51">
      <c r="A51" s="38" t="inlineStr">
        <is>
          <t>Carreta (cavalo mecânico e semirreboque)</t>
        </is>
      </c>
      <c r="B51" s="39" t="n">
        <v>1</v>
      </c>
      <c r="C51" s="40" t="inlineStr">
        <is>
          <t>1 · Documentação e cabine</t>
        </is>
      </c>
      <c r="D51" s="39" t="n">
        <v>1</v>
      </c>
      <c r="E51" s="41">
        <f>IF(C51="","",A51&amp;"|"&amp;B51)</f>
        <v/>
      </c>
    </row>
    <row r="52">
      <c r="A52" s="11" t="inlineStr">
        <is>
          <t>Carreta (cavalo mecânico e semirreboque)</t>
        </is>
      </c>
      <c r="B52" s="13" t="n">
        <v>2</v>
      </c>
      <c r="C52" s="11" t="inlineStr">
        <is>
          <t>CRLV do cavalo e do semirreboque dentro da validade</t>
        </is>
      </c>
      <c r="D52" s="13" t="n">
        <v>0</v>
      </c>
      <c r="E52" s="41">
        <f>IF(C52="","",A52&amp;"|"&amp;B52)</f>
        <v/>
      </c>
    </row>
    <row r="53">
      <c r="A53" s="11" t="inlineStr">
        <is>
          <t>Carreta (cavalo mecânico e semirreboque)</t>
        </is>
      </c>
      <c r="B53" s="13" t="n">
        <v>3</v>
      </c>
      <c r="C53" s="11" t="inlineStr">
        <is>
          <t>CNH categoria E válida</t>
        </is>
      </c>
      <c r="D53" s="13" t="n">
        <v>0</v>
      </c>
      <c r="E53" s="41">
        <f>IF(C53="","",A53&amp;"|"&amp;B53)</f>
        <v/>
      </c>
    </row>
    <row r="54">
      <c r="A54" s="11" t="inlineStr">
        <is>
          <t>Carreta (cavalo mecânico e semirreboque)</t>
        </is>
      </c>
      <c r="B54" s="13" t="n">
        <v>4</v>
      </c>
      <c r="C54" s="11" t="inlineStr">
        <is>
          <t>Tacógrafo funcionando, com disco ou fita</t>
        </is>
      </c>
      <c r="D54" s="13" t="n">
        <v>0</v>
      </c>
      <c r="E54" s="41">
        <f>IF(C54="","",A54&amp;"|"&amp;B54)</f>
        <v/>
      </c>
    </row>
    <row r="55">
      <c r="A55" s="11" t="inlineStr">
        <is>
          <t>Carreta (cavalo mecânico e semirreboque)</t>
        </is>
      </c>
      <c r="B55" s="13" t="n">
        <v>5</v>
      </c>
      <c r="C55" s="11" t="inlineStr">
        <is>
          <t>Cintos de segurança íntegros e travando</t>
        </is>
      </c>
      <c r="D55" s="13" t="n">
        <v>0</v>
      </c>
      <c r="E55" s="41">
        <f>IF(C55="","",A55&amp;"|"&amp;B55)</f>
        <v/>
      </c>
    </row>
    <row r="56">
      <c r="A56" s="11" t="inlineStr">
        <is>
          <t>Carreta (cavalo mecânico e semirreboque)</t>
        </is>
      </c>
      <c r="B56" s="13" t="n">
        <v>6</v>
      </c>
      <c r="C56" s="11" t="inlineStr">
        <is>
          <t>Buzina funcionando</t>
        </is>
      </c>
      <c r="D56" s="13" t="n">
        <v>0</v>
      </c>
      <c r="E56" s="41">
        <f>IF(C56="","",A56&amp;"|"&amp;B56)</f>
        <v/>
      </c>
    </row>
    <row r="57">
      <c r="A57" s="11" t="inlineStr">
        <is>
          <t>Carreta (cavalo mecânico e semirreboque)</t>
        </is>
      </c>
      <c r="B57" s="13" t="n">
        <v>7</v>
      </c>
      <c r="C57" s="11" t="inlineStr">
        <is>
          <t>Painel sem luz de alerta acesa</t>
        </is>
      </c>
      <c r="D57" s="13" t="n">
        <v>0</v>
      </c>
      <c r="E57" s="41">
        <f>IF(C57="","",A57&amp;"|"&amp;B57)</f>
        <v/>
      </c>
    </row>
    <row r="58">
      <c r="A58" s="11" t="inlineStr">
        <is>
          <t>Carreta (cavalo mecânico e semirreboque)</t>
        </is>
      </c>
      <c r="B58" s="13" t="n">
        <v>8</v>
      </c>
      <c r="C58" s="11" t="inlineStr">
        <is>
          <t>Limpadores de para-brisa funcionando e água no reservatório</t>
        </is>
      </c>
      <c r="D58" s="13" t="n">
        <v>0</v>
      </c>
      <c r="E58" s="41">
        <f>IF(C58="","",A58&amp;"|"&amp;B58)</f>
        <v/>
      </c>
    </row>
    <row r="59">
      <c r="A59" s="11" t="inlineStr">
        <is>
          <t>Carreta (cavalo mecânico e semirreboque)</t>
        </is>
      </c>
      <c r="B59" s="13" t="n">
        <v>9</v>
      </c>
      <c r="C59" s="11" t="inlineStr">
        <is>
          <t>Retrovisores íntegros e regulados</t>
        </is>
      </c>
      <c r="D59" s="13" t="n">
        <v>0</v>
      </c>
      <c r="E59" s="41">
        <f>IF(C59="","",A59&amp;"|"&amp;B59)</f>
        <v/>
      </c>
    </row>
    <row r="60">
      <c r="A60" s="11" t="inlineStr">
        <is>
          <t>Carreta (cavalo mecânico e semirreboque)</t>
        </is>
      </c>
      <c r="B60" s="13" t="n">
        <v>10</v>
      </c>
      <c r="C60" s="11" t="inlineStr">
        <is>
          <t>Para-brisa e vidros sem trincas que atrapalhem a visão</t>
        </is>
      </c>
      <c r="D60" s="13" t="n">
        <v>0</v>
      </c>
      <c r="E60" s="41">
        <f>IF(C60="","",A60&amp;"|"&amp;B60)</f>
        <v/>
      </c>
    </row>
    <row r="61">
      <c r="A61" s="11" t="inlineStr">
        <is>
          <t>Carreta (cavalo mecânico e semirreboque)</t>
        </is>
      </c>
      <c r="B61" s="13" t="n">
        <v>11</v>
      </c>
      <c r="C61" s="11" t="inlineStr">
        <is>
          <t>Extintor na validade, carregado e fixado</t>
        </is>
      </c>
      <c r="D61" s="13" t="n">
        <v>0</v>
      </c>
      <c r="E61" s="41">
        <f>IF(C61="","",A61&amp;"|"&amp;B61)</f>
        <v/>
      </c>
    </row>
    <row r="62">
      <c r="A62" s="11" t="inlineStr">
        <is>
          <t>Carreta (cavalo mecânico e semirreboque)</t>
        </is>
      </c>
      <c r="B62" s="13" t="n">
        <v>12</v>
      </c>
      <c r="C62" s="11" t="inlineStr">
        <is>
          <t>Triângulo, macaco, chave de roda e calços a bordo</t>
        </is>
      </c>
      <c r="D62" s="13" t="n">
        <v>0</v>
      </c>
      <c r="E62" s="41">
        <f>IF(C62="","",A62&amp;"|"&amp;B62)</f>
        <v/>
      </c>
    </row>
    <row r="63">
      <c r="A63" s="11" t="inlineStr">
        <is>
          <t>Carreta (cavalo mecânico e semirreboque)</t>
        </is>
      </c>
      <c r="B63" s="13" t="n">
        <v>13</v>
      </c>
      <c r="C63" s="11" t="inlineStr">
        <is>
          <t>Cabine limpa e sem objetos soltos</t>
        </is>
      </c>
      <c r="D63" s="13" t="n">
        <v>0</v>
      </c>
      <c r="E63" s="41">
        <f>IF(C63="","",A63&amp;"|"&amp;B63)</f>
        <v/>
      </c>
    </row>
    <row r="64">
      <c r="A64" s="38" t="inlineStr">
        <is>
          <t>Carreta (cavalo mecânico e semirreboque)</t>
        </is>
      </c>
      <c r="B64" s="39" t="n">
        <v>14</v>
      </c>
      <c r="C64" s="40" t="inlineStr">
        <is>
          <t>2 · Pneus, freios, luzes e níveis</t>
        </is>
      </c>
      <c r="D64" s="39" t="n">
        <v>1</v>
      </c>
      <c r="E64" s="41">
        <f>IF(C64="","",A64&amp;"|"&amp;B64)</f>
        <v/>
      </c>
    </row>
    <row r="65">
      <c r="A65" s="11" t="inlineStr">
        <is>
          <t>Carreta (cavalo mecânico e semirreboque)</t>
        </is>
      </c>
      <c r="B65" s="13" t="n">
        <v>15</v>
      </c>
      <c r="C65" s="11" t="inlineStr">
        <is>
          <t>Pneus do cavalo calibrados e com sulco acima do TWI</t>
        </is>
      </c>
      <c r="D65" s="13" t="n">
        <v>0</v>
      </c>
      <c r="E65" s="41">
        <f>IF(C65="","",A65&amp;"|"&amp;B65)</f>
        <v/>
      </c>
    </row>
    <row r="66">
      <c r="A66" s="11" t="inlineStr">
        <is>
          <t>Carreta (cavalo mecânico e semirreboque)</t>
        </is>
      </c>
      <c r="B66" s="13" t="n">
        <v>16</v>
      </c>
      <c r="C66" s="11" t="inlineStr">
        <is>
          <t>Pneus do semirreboque calibrados e com sulco acima do TWI</t>
        </is>
      </c>
      <c r="D66" s="13" t="n">
        <v>0</v>
      </c>
      <c r="E66" s="41">
        <f>IF(C66="","",A66&amp;"|"&amp;B66)</f>
        <v/>
      </c>
    </row>
    <row r="67">
      <c r="A67" s="11" t="inlineStr">
        <is>
          <t>Carreta (cavalo mecânico e semirreboque)</t>
        </is>
      </c>
      <c r="B67" s="13" t="n">
        <v>17</v>
      </c>
      <c r="C67" s="11" t="inlineStr">
        <is>
          <t>Porcas das rodas completas e apertadas</t>
        </is>
      </c>
      <c r="D67" s="13" t="n">
        <v>0</v>
      </c>
      <c r="E67" s="41">
        <f>IF(C67="","",A67&amp;"|"&amp;B67)</f>
        <v/>
      </c>
    </row>
    <row r="68">
      <c r="A68" s="11" t="inlineStr">
        <is>
          <t>Carreta (cavalo mecânico e semirreboque)</t>
        </is>
      </c>
      <c r="B68" s="13" t="n">
        <v>18</v>
      </c>
      <c r="C68" s="11" t="inlineStr">
        <is>
          <t>Freio de serviço: pedal firme e sem ruído</t>
        </is>
      </c>
      <c r="D68" s="13" t="n">
        <v>0</v>
      </c>
      <c r="E68" s="41">
        <f>IF(C68="","",A68&amp;"|"&amp;B68)</f>
        <v/>
      </c>
    </row>
    <row r="69">
      <c r="A69" s="11" t="inlineStr">
        <is>
          <t>Carreta (cavalo mecânico e semirreboque)</t>
        </is>
      </c>
      <c r="B69" s="13" t="n">
        <v>19</v>
      </c>
      <c r="C69" s="11" t="inlineStr">
        <is>
          <t>Freio de estacionamento segurando o conjunto</t>
        </is>
      </c>
      <c r="D69" s="13" t="n">
        <v>0</v>
      </c>
      <c r="E69" s="41">
        <f>IF(C69="","",A69&amp;"|"&amp;B69)</f>
        <v/>
      </c>
    </row>
    <row r="70">
      <c r="A70" s="11" t="inlineStr">
        <is>
          <t>Carreta (cavalo mecânico e semirreboque)</t>
        </is>
      </c>
      <c r="B70" s="13" t="n">
        <v>20</v>
      </c>
      <c r="C70" s="11" t="inlineStr">
        <is>
          <t>Freio do semirreboque atuando (teste de arrancada)</t>
        </is>
      </c>
      <c r="D70" s="13" t="n">
        <v>0</v>
      </c>
      <c r="E70" s="41">
        <f>IF(C70="","",A70&amp;"|"&amp;B70)</f>
        <v/>
      </c>
    </row>
    <row r="71">
      <c r="A71" s="11" t="inlineStr">
        <is>
          <t>Carreta (cavalo mecânico e semirreboque)</t>
        </is>
      </c>
      <c r="B71" s="13" t="n">
        <v>21</v>
      </c>
      <c r="C71" s="11" t="inlineStr">
        <is>
          <t>Faróis baixo e alto funcionando</t>
        </is>
      </c>
      <c r="D71" s="13" t="n">
        <v>0</v>
      </c>
      <c r="E71" s="41">
        <f>IF(C71="","",A71&amp;"|"&amp;B71)</f>
        <v/>
      </c>
    </row>
    <row r="72">
      <c r="A72" s="11" t="inlineStr">
        <is>
          <t>Carreta (cavalo mecânico e semirreboque)</t>
        </is>
      </c>
      <c r="B72" s="13" t="n">
        <v>22</v>
      </c>
      <c r="C72" s="11" t="inlineStr">
        <is>
          <t>Lanternas, luz de freio e ré do cavalo e do semirreboque</t>
        </is>
      </c>
      <c r="D72" s="13" t="n">
        <v>0</v>
      </c>
      <c r="E72" s="41">
        <f>IF(C72="","",A72&amp;"|"&amp;B72)</f>
        <v/>
      </c>
    </row>
    <row r="73">
      <c r="A73" s="11" t="inlineStr">
        <is>
          <t>Carreta (cavalo mecânico e semirreboque)</t>
        </is>
      </c>
      <c r="B73" s="13" t="n">
        <v>23</v>
      </c>
      <c r="C73" s="11" t="inlineStr">
        <is>
          <t>Setas e pisca-alerta funcionando nos dois</t>
        </is>
      </c>
      <c r="D73" s="13" t="n">
        <v>0</v>
      </c>
      <c r="E73" s="41">
        <f>IF(C73="","",A73&amp;"|"&amp;B73)</f>
        <v/>
      </c>
    </row>
    <row r="74">
      <c r="A74" s="11" t="inlineStr">
        <is>
          <t>Carreta (cavalo mecânico e semirreboque)</t>
        </is>
      </c>
      <c r="B74" s="13" t="n">
        <v>24</v>
      </c>
      <c r="C74" s="11" t="inlineStr">
        <is>
          <t>Níveis de óleo do motor, água e fluido de freio</t>
        </is>
      </c>
      <c r="D74" s="13" t="n">
        <v>0</v>
      </c>
      <c r="E74" s="41">
        <f>IF(C74="","",A74&amp;"|"&amp;B74)</f>
        <v/>
      </c>
    </row>
    <row r="75">
      <c r="A75" s="11" t="inlineStr">
        <is>
          <t>Carreta (cavalo mecânico e semirreboque)</t>
        </is>
      </c>
      <c r="B75" s="13" t="n">
        <v>25</v>
      </c>
      <c r="C75" s="11" t="inlineStr">
        <is>
          <t>Sem vazamento sob o conjunto (óleo, água, ar ou combustível)</t>
        </is>
      </c>
      <c r="D75" s="13" t="n">
        <v>0</v>
      </c>
      <c r="E75" s="41">
        <f>IF(C75="","",A75&amp;"|"&amp;B75)</f>
        <v/>
      </c>
    </row>
    <row r="76">
      <c r="A76" s="11" t="inlineStr">
        <is>
          <t>Carreta (cavalo mecânico e semirreboque)</t>
        </is>
      </c>
      <c r="B76" s="13" t="n">
        <v>26</v>
      </c>
      <c r="C76" s="11" t="inlineStr">
        <is>
          <t>Combustível e ARLA 32 suficientes para a rota</t>
        </is>
      </c>
      <c r="D76" s="13" t="n">
        <v>0</v>
      </c>
      <c r="E76" s="41">
        <f>IF(C76="","",A76&amp;"|"&amp;B76)</f>
        <v/>
      </c>
    </row>
    <row r="77">
      <c r="A77" s="38" t="inlineStr">
        <is>
          <t>Carreta (cavalo mecânico e semirreboque)</t>
        </is>
      </c>
      <c r="B77" s="39" t="n">
        <v>27</v>
      </c>
      <c r="C77" s="40" t="inlineStr">
        <is>
          <t>3 · Engate e carga</t>
        </is>
      </c>
      <c r="D77" s="39" t="n">
        <v>1</v>
      </c>
      <c r="E77" s="41">
        <f>IF(C77="","",A77&amp;"|"&amp;B77)</f>
        <v/>
      </c>
    </row>
    <row r="78">
      <c r="A78" s="11" t="inlineStr">
        <is>
          <t>Carreta (cavalo mecânico e semirreboque)</t>
        </is>
      </c>
      <c r="B78" s="13" t="n">
        <v>28</v>
      </c>
      <c r="C78" s="11" t="inlineStr">
        <is>
          <t>Quinta roda travada e pino-rei encaixado</t>
        </is>
      </c>
      <c r="D78" s="13" t="n">
        <v>0</v>
      </c>
      <c r="E78" s="41">
        <f>IF(C78="","",A78&amp;"|"&amp;B78)</f>
        <v/>
      </c>
    </row>
    <row r="79">
      <c r="A79" s="11" t="inlineStr">
        <is>
          <t>Carreta (cavalo mecânico e semirreboque)</t>
        </is>
      </c>
      <c r="B79" s="13" t="n">
        <v>29</v>
      </c>
      <c r="C79" s="11" t="inlineStr">
        <is>
          <t>Mangueiras de ar e cabo elétrico conectados, sem vazamento</t>
        </is>
      </c>
      <c r="D79" s="13" t="n">
        <v>0</v>
      </c>
      <c r="E79" s="41">
        <f>IF(C79="","",A79&amp;"|"&amp;B79)</f>
        <v/>
      </c>
    </row>
    <row r="80">
      <c r="A80" s="11" t="inlineStr">
        <is>
          <t>Carreta (cavalo mecânico e semirreboque)</t>
        </is>
      </c>
      <c r="B80" s="13" t="n">
        <v>30</v>
      </c>
      <c r="C80" s="11" t="inlineStr">
        <is>
          <t>Pés de apoio do semirreboque recolhidos e travados</t>
        </is>
      </c>
      <c r="D80" s="13" t="n">
        <v>0</v>
      </c>
      <c r="E80" s="41">
        <f>IF(C80="","",A80&amp;"|"&amp;B80)</f>
        <v/>
      </c>
    </row>
    <row r="81">
      <c r="A81" s="11" t="inlineStr">
        <is>
          <t>Carreta (cavalo mecânico e semirreboque)</t>
        </is>
      </c>
      <c r="B81" s="13" t="n">
        <v>31</v>
      </c>
      <c r="C81" s="11" t="inlineStr">
        <is>
          <t>Lonas, portas e lacres conforme o documento da carga</t>
        </is>
      </c>
      <c r="D81" s="13" t="n">
        <v>0</v>
      </c>
      <c r="E81" s="41">
        <f>IF(C81="","",A81&amp;"|"&amp;B81)</f>
        <v/>
      </c>
    </row>
    <row r="82">
      <c r="A82" s="11" t="inlineStr">
        <is>
          <t>Carreta (cavalo mecânico e semirreboque)</t>
        </is>
      </c>
      <c r="B82" s="13" t="n">
        <v>32</v>
      </c>
      <c r="C82" s="11" t="inlineStr">
        <is>
          <t>Carga amarrada; cintas, catracas e correntes em bom estado</t>
        </is>
      </c>
      <c r="D82" s="13" t="n">
        <v>0</v>
      </c>
      <c r="E82" s="41">
        <f>IF(C82="","",A82&amp;"|"&amp;B82)</f>
        <v/>
      </c>
    </row>
    <row r="83">
      <c r="A83" s="11" t="inlineStr">
        <is>
          <t>Carreta (cavalo mecânico e semirreboque)</t>
        </is>
      </c>
      <c r="B83" s="13" t="n">
        <v>33</v>
      </c>
      <c r="C83" s="11" t="inlineStr">
        <is>
          <t>Peso e distribuição da carga dentro do permitido</t>
        </is>
      </c>
      <c r="D83" s="13" t="n">
        <v>0</v>
      </c>
      <c r="E83" s="41">
        <f>IF(C83="","",A83&amp;"|"&amp;B83)</f>
        <v/>
      </c>
    </row>
    <row r="84">
      <c r="A84" s="11" t="inlineStr">
        <is>
          <t>Carreta (cavalo mecânico e semirreboque)</t>
        </is>
      </c>
      <c r="B84" s="13" t="n">
        <v>34</v>
      </c>
      <c r="C84" s="11" t="n"/>
      <c r="D84" s="13" t="n">
        <v>0</v>
      </c>
      <c r="E84" s="41">
        <f>IF(C84="","",A84&amp;"|"&amp;B84)</f>
        <v/>
      </c>
    </row>
    <row r="85">
      <c r="A85" s="11" t="inlineStr">
        <is>
          <t>Carreta (cavalo mecânico e semirreboque)</t>
        </is>
      </c>
      <c r="B85" s="13" t="n">
        <v>35</v>
      </c>
      <c r="C85" s="11" t="n"/>
      <c r="D85" s="13" t="n">
        <v>0</v>
      </c>
      <c r="E85" s="41">
        <f>IF(C85="","",A85&amp;"|"&amp;B85)</f>
        <v/>
      </c>
    </row>
    <row r="86">
      <c r="A86" s="11" t="inlineStr">
        <is>
          <t>Carreta (cavalo mecânico e semirreboque)</t>
        </is>
      </c>
      <c r="B86" s="13" t="n">
        <v>36</v>
      </c>
      <c r="C86" s="11" t="n"/>
      <c r="D86" s="13" t="n">
        <v>0</v>
      </c>
      <c r="E86" s="41">
        <f>IF(C86="","",A86&amp;"|"&amp;B86)</f>
        <v/>
      </c>
    </row>
    <row r="87">
      <c r="A87" s="11" t="inlineStr">
        <is>
          <t>Carreta (cavalo mecânico e semirreboque)</t>
        </is>
      </c>
      <c r="B87" s="13" t="n">
        <v>37</v>
      </c>
      <c r="C87" s="11" t="n"/>
      <c r="D87" s="13" t="n">
        <v>0</v>
      </c>
      <c r="E87" s="41">
        <f>IF(C87="","",A87&amp;"|"&amp;B87)</f>
        <v/>
      </c>
    </row>
    <row r="88">
      <c r="A88" s="11" t="inlineStr">
        <is>
          <t>Carreta (cavalo mecânico e semirreboque)</t>
        </is>
      </c>
      <c r="B88" s="13" t="n">
        <v>38</v>
      </c>
      <c r="C88" s="11" t="n"/>
      <c r="D88" s="13" t="n">
        <v>0</v>
      </c>
      <c r="E88" s="41">
        <f>IF(C88="","",A88&amp;"|"&amp;B88)</f>
        <v/>
      </c>
    </row>
    <row r="89">
      <c r="A89" s="11" t="inlineStr">
        <is>
          <t>Carreta (cavalo mecânico e semirreboque)</t>
        </is>
      </c>
      <c r="B89" s="13" t="n">
        <v>39</v>
      </c>
      <c r="C89" s="11" t="n"/>
      <c r="D89" s="13" t="n">
        <v>0</v>
      </c>
      <c r="E89" s="41">
        <f>IF(C89="","",A89&amp;"|"&amp;B89)</f>
        <v/>
      </c>
    </row>
    <row r="90">
      <c r="A90" s="11" t="inlineStr">
        <is>
          <t>Carreta (cavalo mecânico e semirreboque)</t>
        </is>
      </c>
      <c r="B90" s="13" t="n">
        <v>40</v>
      </c>
      <c r="C90" s="11" t="n"/>
      <c r="D90" s="13" t="n">
        <v>0</v>
      </c>
      <c r="E90" s="41">
        <f>IF(C90="","",A90&amp;"|"&amp;B90)</f>
        <v/>
      </c>
    </row>
    <row r="91">
      <c r="A91" s="11" t="inlineStr">
        <is>
          <t>Carreta (cavalo mecânico e semirreboque)</t>
        </is>
      </c>
      <c r="B91" s="13" t="n">
        <v>41</v>
      </c>
      <c r="C91" s="11" t="n"/>
      <c r="D91" s="13" t="n">
        <v>0</v>
      </c>
      <c r="E91" s="41">
        <f>IF(C91="","",A91&amp;"|"&amp;B91)</f>
        <v/>
      </c>
    </row>
    <row r="92">
      <c r="A92" s="11" t="inlineStr">
        <is>
          <t>Carreta (cavalo mecânico e semirreboque)</t>
        </is>
      </c>
      <c r="B92" s="13" t="n">
        <v>42</v>
      </c>
      <c r="C92" s="11" t="n"/>
      <c r="D92" s="13" t="n">
        <v>0</v>
      </c>
      <c r="E92" s="41">
        <f>IF(C92="","",A92&amp;"|"&amp;B92)</f>
        <v/>
      </c>
    </row>
    <row r="93">
      <c r="A93" s="11" t="inlineStr">
        <is>
          <t>Carreta (cavalo mecânico e semirreboque)</t>
        </is>
      </c>
      <c r="B93" s="13" t="n">
        <v>43</v>
      </c>
      <c r="C93" s="11" t="n"/>
      <c r="D93" s="13" t="n">
        <v>0</v>
      </c>
      <c r="E93" s="41">
        <f>IF(C93="","",A93&amp;"|"&amp;B93)</f>
        <v/>
      </c>
    </row>
    <row r="94">
      <c r="A94" s="11" t="inlineStr">
        <is>
          <t>Carreta (cavalo mecânico e semirreboque)</t>
        </is>
      </c>
      <c r="B94" s="13" t="n">
        <v>44</v>
      </c>
      <c r="C94" s="11" t="n"/>
      <c r="D94" s="13" t="n">
        <v>0</v>
      </c>
      <c r="E94" s="41">
        <f>IF(C94="","",A94&amp;"|"&amp;B94)</f>
        <v/>
      </c>
    </row>
    <row r="95">
      <c r="A95" s="11" t="inlineStr">
        <is>
          <t>Carreta (cavalo mecânico e semirreboque)</t>
        </is>
      </c>
      <c r="B95" s="13" t="n">
        <v>45</v>
      </c>
      <c r="C95" s="11" t="n"/>
      <c r="D95" s="13" t="n">
        <v>0</v>
      </c>
      <c r="E95" s="41">
        <f>IF(C95="","",A95&amp;"|"&amp;B95)</f>
        <v/>
      </c>
    </row>
    <row r="96">
      <c r="A96" s="11" t="inlineStr">
        <is>
          <t>Carreta (cavalo mecânico e semirreboque)</t>
        </is>
      </c>
      <c r="B96" s="13" t="n">
        <v>46</v>
      </c>
      <c r="C96" s="11" t="n"/>
      <c r="D96" s="13" t="n">
        <v>0</v>
      </c>
      <c r="E96" s="41">
        <f>IF(C96="","",A96&amp;"|"&amp;B96)</f>
        <v/>
      </c>
    </row>
    <row r="97">
      <c r="A97" s="11" t="inlineStr">
        <is>
          <t>Carreta (cavalo mecânico e semirreboque)</t>
        </is>
      </c>
      <c r="B97" s="13" t="n">
        <v>47</v>
      </c>
      <c r="C97" s="11" t="n"/>
      <c r="D97" s="13" t="n">
        <v>0</v>
      </c>
      <c r="E97" s="41">
        <f>IF(C97="","",A97&amp;"|"&amp;B97)</f>
        <v/>
      </c>
    </row>
    <row r="98">
      <c r="A98" s="11" t="inlineStr">
        <is>
          <t>Carreta (cavalo mecânico e semirreboque)</t>
        </is>
      </c>
      <c r="B98" s="13" t="n">
        <v>48</v>
      </c>
      <c r="C98" s="11" t="n"/>
      <c r="D98" s="13" t="n">
        <v>0</v>
      </c>
      <c r="E98" s="41">
        <f>IF(C98="","",A98&amp;"|"&amp;B98)</f>
        <v/>
      </c>
    </row>
    <row r="99">
      <c r="A99" s="38" t="inlineStr">
        <is>
          <t>Van e utilitário</t>
        </is>
      </c>
      <c r="B99" s="39" t="n">
        <v>1</v>
      </c>
      <c r="C99" s="40" t="inlineStr">
        <is>
          <t>1 · Documentação e cabine</t>
        </is>
      </c>
      <c r="D99" s="39" t="n">
        <v>1</v>
      </c>
      <c r="E99" s="41">
        <f>IF(C99="","",A99&amp;"|"&amp;B99)</f>
        <v/>
      </c>
    </row>
    <row r="100">
      <c r="A100" s="11" t="inlineStr">
        <is>
          <t>Van e utilitário</t>
        </is>
      </c>
      <c r="B100" s="13" t="n">
        <v>2</v>
      </c>
      <c r="C100" s="11" t="inlineStr">
        <is>
          <t>CRLV no veículo e dentro da validade</t>
        </is>
      </c>
      <c r="D100" s="13" t="n">
        <v>0</v>
      </c>
      <c r="E100" s="41">
        <f>IF(C100="","",A100&amp;"|"&amp;B100)</f>
        <v/>
      </c>
    </row>
    <row r="101">
      <c r="A101" s="11" t="inlineStr">
        <is>
          <t>Van e utilitário</t>
        </is>
      </c>
      <c r="B101" s="13" t="n">
        <v>3</v>
      </c>
      <c r="C101" s="11" t="inlineStr">
        <is>
          <t>CNH do motorista válida e da categoria do veículo</t>
        </is>
      </c>
      <c r="D101" s="13" t="n">
        <v>0</v>
      </c>
      <c r="E101" s="41">
        <f>IF(C101="","",A101&amp;"|"&amp;B101)</f>
        <v/>
      </c>
    </row>
    <row r="102">
      <c r="A102" s="11" t="inlineStr">
        <is>
          <t>Van e utilitário</t>
        </is>
      </c>
      <c r="B102" s="13" t="n">
        <v>4</v>
      </c>
      <c r="C102" s="11" t="inlineStr">
        <is>
          <t>Cintos de segurança de todos os assentos travando</t>
        </is>
      </c>
      <c r="D102" s="13" t="n">
        <v>0</v>
      </c>
      <c r="E102" s="41">
        <f>IF(C102="","",A102&amp;"|"&amp;B102)</f>
        <v/>
      </c>
    </row>
    <row r="103">
      <c r="A103" s="11" t="inlineStr">
        <is>
          <t>Van e utilitário</t>
        </is>
      </c>
      <c r="B103" s="13" t="n">
        <v>5</v>
      </c>
      <c r="C103" s="11" t="inlineStr">
        <is>
          <t>Buzina funcionando</t>
        </is>
      </c>
      <c r="D103" s="13" t="n">
        <v>0</v>
      </c>
      <c r="E103" s="41">
        <f>IF(C103="","",A103&amp;"|"&amp;B103)</f>
        <v/>
      </c>
    </row>
    <row r="104">
      <c r="A104" s="11" t="inlineStr">
        <is>
          <t>Van e utilitário</t>
        </is>
      </c>
      <c r="B104" s="13" t="n">
        <v>6</v>
      </c>
      <c r="C104" s="11" t="inlineStr">
        <is>
          <t>Painel sem luz de alerta acesa</t>
        </is>
      </c>
      <c r="D104" s="13" t="n">
        <v>0</v>
      </c>
      <c r="E104" s="41">
        <f>IF(C104="","",A104&amp;"|"&amp;B104)</f>
        <v/>
      </c>
    </row>
    <row r="105">
      <c r="A105" s="11" t="inlineStr">
        <is>
          <t>Van e utilitário</t>
        </is>
      </c>
      <c r="B105" s="13" t="n">
        <v>7</v>
      </c>
      <c r="C105" s="11" t="inlineStr">
        <is>
          <t>Limpadores de para-brisa funcionando e água no reservatório</t>
        </is>
      </c>
      <c r="D105" s="13" t="n">
        <v>0</v>
      </c>
      <c r="E105" s="41">
        <f>IF(C105="","",A105&amp;"|"&amp;B105)</f>
        <v/>
      </c>
    </row>
    <row r="106">
      <c r="A106" s="11" t="inlineStr">
        <is>
          <t>Van e utilitário</t>
        </is>
      </c>
      <c r="B106" s="13" t="n">
        <v>8</v>
      </c>
      <c r="C106" s="11" t="inlineStr">
        <is>
          <t>Retrovisores íntegros e regulados</t>
        </is>
      </c>
      <c r="D106" s="13" t="n">
        <v>0</v>
      </c>
      <c r="E106" s="41">
        <f>IF(C106="","",A106&amp;"|"&amp;B106)</f>
        <v/>
      </c>
    </row>
    <row r="107">
      <c r="A107" s="11" t="inlineStr">
        <is>
          <t>Van e utilitário</t>
        </is>
      </c>
      <c r="B107" s="13" t="n">
        <v>9</v>
      </c>
      <c r="C107" s="11" t="inlineStr">
        <is>
          <t>Para-brisa e vidros sem trincas que atrapalhem a visão</t>
        </is>
      </c>
      <c r="D107" s="13" t="n">
        <v>0</v>
      </c>
      <c r="E107" s="41">
        <f>IF(C107="","",A107&amp;"|"&amp;B107)</f>
        <v/>
      </c>
    </row>
    <row r="108">
      <c r="A108" s="11" t="inlineStr">
        <is>
          <t>Van e utilitário</t>
        </is>
      </c>
      <c r="B108" s="13" t="n">
        <v>10</v>
      </c>
      <c r="C108" s="11" t="inlineStr">
        <is>
          <t>Extintor na validade e fixado (se obrigatório)</t>
        </is>
      </c>
      <c r="D108" s="13" t="n">
        <v>0</v>
      </c>
      <c r="E108" s="41">
        <f>IF(C108="","",A108&amp;"|"&amp;B108)</f>
        <v/>
      </c>
    </row>
    <row r="109">
      <c r="A109" s="11" t="inlineStr">
        <is>
          <t>Van e utilitário</t>
        </is>
      </c>
      <c r="B109" s="13" t="n">
        <v>11</v>
      </c>
      <c r="C109" s="11" t="inlineStr">
        <is>
          <t>Triângulo, macaco e chave de roda a bordo</t>
        </is>
      </c>
      <c r="D109" s="13" t="n">
        <v>0</v>
      </c>
      <c r="E109" s="41">
        <f>IF(C109="","",A109&amp;"|"&amp;B109)</f>
        <v/>
      </c>
    </row>
    <row r="110">
      <c r="A110" s="11" t="inlineStr">
        <is>
          <t>Van e utilitário</t>
        </is>
      </c>
      <c r="B110" s="13" t="n">
        <v>12</v>
      </c>
      <c r="C110" s="11" t="inlineStr">
        <is>
          <t>Cabine limpa e sem objetos soltos</t>
        </is>
      </c>
      <c r="D110" s="13" t="n">
        <v>0</v>
      </c>
      <c r="E110" s="41">
        <f>IF(C110="","",A110&amp;"|"&amp;B110)</f>
        <v/>
      </c>
    </row>
    <row r="111">
      <c r="A111" s="38" t="inlineStr">
        <is>
          <t>Van e utilitário</t>
        </is>
      </c>
      <c r="B111" s="39" t="n">
        <v>13</v>
      </c>
      <c r="C111" s="40" t="inlineStr">
        <is>
          <t>2 · Pneus, freios, luzes e níveis</t>
        </is>
      </c>
      <c r="D111" s="39" t="n">
        <v>1</v>
      </c>
      <c r="E111" s="41">
        <f>IF(C111="","",A111&amp;"|"&amp;B111)</f>
        <v/>
      </c>
    </row>
    <row r="112">
      <c r="A112" s="11" t="inlineStr">
        <is>
          <t>Van e utilitário</t>
        </is>
      </c>
      <c r="B112" s="13" t="n">
        <v>14</v>
      </c>
      <c r="C112" s="11" t="inlineStr">
        <is>
          <t>Pneus calibrados conforme a pressão recomendada</t>
        </is>
      </c>
      <c r="D112" s="13" t="n">
        <v>0</v>
      </c>
      <c r="E112" s="41">
        <f>IF(C112="","",A112&amp;"|"&amp;B112)</f>
        <v/>
      </c>
    </row>
    <row r="113">
      <c r="A113" s="11" t="inlineStr">
        <is>
          <t>Van e utilitário</t>
        </is>
      </c>
      <c r="B113" s="13" t="n">
        <v>15</v>
      </c>
      <c r="C113" s="11" t="inlineStr">
        <is>
          <t>Pneus com sulco acima do TWI, sem cortes ou bolhas</t>
        </is>
      </c>
      <c r="D113" s="13" t="n">
        <v>0</v>
      </c>
      <c r="E113" s="41">
        <f>IF(C113="","",A113&amp;"|"&amp;B113)</f>
        <v/>
      </c>
    </row>
    <row r="114">
      <c r="A114" s="11" t="inlineStr">
        <is>
          <t>Van e utilitário</t>
        </is>
      </c>
      <c r="B114" s="13" t="n">
        <v>16</v>
      </c>
      <c r="C114" s="11" t="inlineStr">
        <is>
          <t>Estepe calibrado e em condições de uso</t>
        </is>
      </c>
      <c r="D114" s="13" t="n">
        <v>0</v>
      </c>
      <c r="E114" s="41">
        <f>IF(C114="","",A114&amp;"|"&amp;B114)</f>
        <v/>
      </c>
    </row>
    <row r="115">
      <c r="A115" s="11" t="inlineStr">
        <is>
          <t>Van e utilitário</t>
        </is>
      </c>
      <c r="B115" s="13" t="n">
        <v>17</v>
      </c>
      <c r="C115" s="11" t="inlineStr">
        <is>
          <t>Porcas das rodas completas e apertadas</t>
        </is>
      </c>
      <c r="D115" s="13" t="n">
        <v>0</v>
      </c>
      <c r="E115" s="41">
        <f>IF(C115="","",A115&amp;"|"&amp;B115)</f>
        <v/>
      </c>
    </row>
    <row r="116">
      <c r="A116" s="11" t="inlineStr">
        <is>
          <t>Van e utilitário</t>
        </is>
      </c>
      <c r="B116" s="13" t="n">
        <v>18</v>
      </c>
      <c r="C116" s="11" t="inlineStr">
        <is>
          <t>Freio de serviço: pedal firme e sem ruído</t>
        </is>
      </c>
      <c r="D116" s="13" t="n">
        <v>0</v>
      </c>
      <c r="E116" s="41">
        <f>IF(C116="","",A116&amp;"|"&amp;B116)</f>
        <v/>
      </c>
    </row>
    <row r="117">
      <c r="A117" s="11" t="inlineStr">
        <is>
          <t>Van e utilitário</t>
        </is>
      </c>
      <c r="B117" s="13" t="n">
        <v>19</v>
      </c>
      <c r="C117" s="11" t="inlineStr">
        <is>
          <t>Freio de estacionamento segurando o veículo</t>
        </is>
      </c>
      <c r="D117" s="13" t="n">
        <v>0</v>
      </c>
      <c r="E117" s="41">
        <f>IF(C117="","",A117&amp;"|"&amp;B117)</f>
        <v/>
      </c>
    </row>
    <row r="118">
      <c r="A118" s="11" t="inlineStr">
        <is>
          <t>Van e utilitário</t>
        </is>
      </c>
      <c r="B118" s="13" t="n">
        <v>20</v>
      </c>
      <c r="C118" s="11" t="inlineStr">
        <is>
          <t>Faróis baixo e alto funcionando</t>
        </is>
      </c>
      <c r="D118" s="13" t="n">
        <v>0</v>
      </c>
      <c r="E118" s="41">
        <f>IF(C118="","",A118&amp;"|"&amp;B118)</f>
        <v/>
      </c>
    </row>
    <row r="119">
      <c r="A119" s="11" t="inlineStr">
        <is>
          <t>Van e utilitário</t>
        </is>
      </c>
      <c r="B119" s="13" t="n">
        <v>21</v>
      </c>
      <c r="C119" s="11" t="inlineStr">
        <is>
          <t>Lanternas, luz de freio e luz de ré funcionando</t>
        </is>
      </c>
      <c r="D119" s="13" t="n">
        <v>0</v>
      </c>
      <c r="E119" s="41">
        <f>IF(C119="","",A119&amp;"|"&amp;B119)</f>
        <v/>
      </c>
    </row>
    <row r="120">
      <c r="A120" s="11" t="inlineStr">
        <is>
          <t>Van e utilitário</t>
        </is>
      </c>
      <c r="B120" s="13" t="n">
        <v>22</v>
      </c>
      <c r="C120" s="11" t="inlineStr">
        <is>
          <t>Setas e pisca-alerta funcionando</t>
        </is>
      </c>
      <c r="D120" s="13" t="n">
        <v>0</v>
      </c>
      <c r="E120" s="41">
        <f>IF(C120="","",A120&amp;"|"&amp;B120)</f>
        <v/>
      </c>
    </row>
    <row r="121">
      <c r="A121" s="11" t="inlineStr">
        <is>
          <t>Van e utilitário</t>
        </is>
      </c>
      <c r="B121" s="13" t="n">
        <v>23</v>
      </c>
      <c r="C121" s="11" t="inlineStr">
        <is>
          <t>Nível de óleo do motor entre o mínimo e o máximo</t>
        </is>
      </c>
      <c r="D121" s="13" t="n">
        <v>0</v>
      </c>
      <c r="E121" s="41">
        <f>IF(C121="","",A121&amp;"|"&amp;B121)</f>
        <v/>
      </c>
    </row>
    <row r="122">
      <c r="A122" s="11" t="inlineStr">
        <is>
          <t>Van e utilitário</t>
        </is>
      </c>
      <c r="B122" s="13" t="n">
        <v>24</v>
      </c>
      <c r="C122" s="11" t="inlineStr">
        <is>
          <t>Nível da água do radiador (arrefecimento)</t>
        </is>
      </c>
      <c r="D122" s="13" t="n">
        <v>0</v>
      </c>
      <c r="E122" s="41">
        <f>IF(C122="","",A122&amp;"|"&amp;B122)</f>
        <v/>
      </c>
    </row>
    <row r="123">
      <c r="A123" s="11" t="inlineStr">
        <is>
          <t>Van e utilitário</t>
        </is>
      </c>
      <c r="B123" s="13" t="n">
        <v>25</v>
      </c>
      <c r="C123" s="11" t="inlineStr">
        <is>
          <t>Nível do fluido de freio</t>
        </is>
      </c>
      <c r="D123" s="13" t="n">
        <v>0</v>
      </c>
      <c r="E123" s="41">
        <f>IF(C123="","",A123&amp;"|"&amp;B123)</f>
        <v/>
      </c>
    </row>
    <row r="124">
      <c r="A124" s="11" t="inlineStr">
        <is>
          <t>Van e utilitário</t>
        </is>
      </c>
      <c r="B124" s="13" t="n">
        <v>26</v>
      </c>
      <c r="C124" s="11" t="inlineStr">
        <is>
          <t>Sem vazamento sob o veículo (óleo, água ou combustível)</t>
        </is>
      </c>
      <c r="D124" s="13" t="n">
        <v>0</v>
      </c>
      <c r="E124" s="41">
        <f>IF(C124="","",A124&amp;"|"&amp;B124)</f>
        <v/>
      </c>
    </row>
    <row r="125">
      <c r="A125" s="11" t="inlineStr">
        <is>
          <t>Van e utilitário</t>
        </is>
      </c>
      <c r="B125" s="13" t="n">
        <v>27</v>
      </c>
      <c r="C125" s="11" t="inlineStr">
        <is>
          <t>Combustível suficiente para a rota</t>
        </is>
      </c>
      <c r="D125" s="13" t="n">
        <v>0</v>
      </c>
      <c r="E125" s="41">
        <f>IF(C125="","",A125&amp;"|"&amp;B125)</f>
        <v/>
      </c>
    </row>
    <row r="126">
      <c r="A126" s="38" t="inlineStr">
        <is>
          <t>Van e utilitário</t>
        </is>
      </c>
      <c r="B126" s="39" t="n">
        <v>28</v>
      </c>
      <c r="C126" s="40" t="inlineStr">
        <is>
          <t>3 · Carroceria e compartimento de carga</t>
        </is>
      </c>
      <c r="D126" s="39" t="n">
        <v>1</v>
      </c>
      <c r="E126" s="41">
        <f>IF(C126="","",A126&amp;"|"&amp;B126)</f>
        <v/>
      </c>
    </row>
    <row r="127">
      <c r="A127" s="11" t="inlineStr">
        <is>
          <t>Van e utilitário</t>
        </is>
      </c>
      <c r="B127" s="13" t="n">
        <v>29</v>
      </c>
      <c r="C127" s="11" t="inlineStr">
        <is>
          <t>Lataria sem avaria nova (as existentes vão na observação)</t>
        </is>
      </c>
      <c r="D127" s="13" t="n">
        <v>0</v>
      </c>
      <c r="E127" s="41">
        <f>IF(C127="","",A127&amp;"|"&amp;B127)</f>
        <v/>
      </c>
    </row>
    <row r="128">
      <c r="A128" s="11" t="inlineStr">
        <is>
          <t>Van e utilitário</t>
        </is>
      </c>
      <c r="B128" s="13" t="n">
        <v>30</v>
      </c>
      <c r="C128" s="11" t="inlineStr">
        <is>
          <t>Portas de correr e traseira abrindo, fechando e travando</t>
        </is>
      </c>
      <c r="D128" s="13" t="n">
        <v>0</v>
      </c>
      <c r="E128" s="41">
        <f>IF(C128="","",A128&amp;"|"&amp;B128)</f>
        <v/>
      </c>
    </row>
    <row r="129">
      <c r="A129" s="11" t="inlineStr">
        <is>
          <t>Van e utilitário</t>
        </is>
      </c>
      <c r="B129" s="13" t="n">
        <v>31</v>
      </c>
      <c r="C129" s="11" t="inlineStr">
        <is>
          <t>Assoalho e laterais do compartimento sem danos</t>
        </is>
      </c>
      <c r="D129" s="13" t="n">
        <v>0</v>
      </c>
      <c r="E129" s="41">
        <f>IF(C129="","",A129&amp;"|"&amp;B129)</f>
        <v/>
      </c>
    </row>
    <row r="130">
      <c r="A130" s="11" t="inlineStr">
        <is>
          <t>Van e utilitário</t>
        </is>
      </c>
      <c r="B130" s="13" t="n">
        <v>32</v>
      </c>
      <c r="C130" s="11" t="inlineStr">
        <is>
          <t>Carga amarrada e separada da cabine (grade ou divisória)</t>
        </is>
      </c>
      <c r="D130" s="13" t="n">
        <v>0</v>
      </c>
      <c r="E130" s="41">
        <f>IF(C130="","",A130&amp;"|"&amp;B130)</f>
        <v/>
      </c>
    </row>
    <row r="131">
      <c r="A131" s="11" t="inlineStr">
        <is>
          <t>Van e utilitário</t>
        </is>
      </c>
      <c r="B131" s="13" t="n">
        <v>33</v>
      </c>
      <c r="C131" s="11" t="inlineStr">
        <is>
          <t>Placas fixadas e legíveis</t>
        </is>
      </c>
      <c r="D131" s="13" t="n">
        <v>0</v>
      </c>
      <c r="E131" s="41">
        <f>IF(C131="","",A131&amp;"|"&amp;B131)</f>
        <v/>
      </c>
    </row>
    <row r="132">
      <c r="A132" s="11" t="inlineStr">
        <is>
          <t>Van e utilitário</t>
        </is>
      </c>
      <c r="B132" s="13" t="n">
        <v>34</v>
      </c>
      <c r="C132" s="11" t="n"/>
      <c r="D132" s="13" t="n">
        <v>0</v>
      </c>
      <c r="E132" s="41">
        <f>IF(C132="","",A132&amp;"|"&amp;B132)</f>
        <v/>
      </c>
    </row>
    <row r="133">
      <c r="A133" s="11" t="inlineStr">
        <is>
          <t>Van e utilitário</t>
        </is>
      </c>
      <c r="B133" s="13" t="n">
        <v>35</v>
      </c>
      <c r="C133" s="11" t="n"/>
      <c r="D133" s="13" t="n">
        <v>0</v>
      </c>
      <c r="E133" s="41">
        <f>IF(C133="","",A133&amp;"|"&amp;B133)</f>
        <v/>
      </c>
    </row>
    <row r="134">
      <c r="A134" s="11" t="inlineStr">
        <is>
          <t>Van e utilitário</t>
        </is>
      </c>
      <c r="B134" s="13" t="n">
        <v>36</v>
      </c>
      <c r="C134" s="11" t="n"/>
      <c r="D134" s="13" t="n">
        <v>0</v>
      </c>
      <c r="E134" s="41">
        <f>IF(C134="","",A134&amp;"|"&amp;B134)</f>
        <v/>
      </c>
    </row>
    <row r="135">
      <c r="A135" s="11" t="inlineStr">
        <is>
          <t>Van e utilitário</t>
        </is>
      </c>
      <c r="B135" s="13" t="n">
        <v>37</v>
      </c>
      <c r="C135" s="11" t="n"/>
      <c r="D135" s="13" t="n">
        <v>0</v>
      </c>
      <c r="E135" s="41">
        <f>IF(C135="","",A135&amp;"|"&amp;B135)</f>
        <v/>
      </c>
    </row>
    <row r="136">
      <c r="A136" s="11" t="inlineStr">
        <is>
          <t>Van e utilitário</t>
        </is>
      </c>
      <c r="B136" s="13" t="n">
        <v>38</v>
      </c>
      <c r="C136" s="11" t="n"/>
      <c r="D136" s="13" t="n">
        <v>0</v>
      </c>
      <c r="E136" s="41">
        <f>IF(C136="","",A136&amp;"|"&amp;B136)</f>
        <v/>
      </c>
    </row>
    <row r="137">
      <c r="A137" s="11" t="inlineStr">
        <is>
          <t>Van e utilitário</t>
        </is>
      </c>
      <c r="B137" s="13" t="n">
        <v>39</v>
      </c>
      <c r="C137" s="11" t="n"/>
      <c r="D137" s="13" t="n">
        <v>0</v>
      </c>
      <c r="E137" s="41">
        <f>IF(C137="","",A137&amp;"|"&amp;B137)</f>
        <v/>
      </c>
    </row>
    <row r="138">
      <c r="A138" s="11" t="inlineStr">
        <is>
          <t>Van e utilitário</t>
        </is>
      </c>
      <c r="B138" s="13" t="n">
        <v>40</v>
      </c>
      <c r="C138" s="11" t="n"/>
      <c r="D138" s="13" t="n">
        <v>0</v>
      </c>
      <c r="E138" s="41">
        <f>IF(C138="","",A138&amp;"|"&amp;B138)</f>
        <v/>
      </c>
    </row>
    <row r="139">
      <c r="A139" s="11" t="inlineStr">
        <is>
          <t>Van e utilitário</t>
        </is>
      </c>
      <c r="B139" s="13" t="n">
        <v>41</v>
      </c>
      <c r="C139" s="11" t="n"/>
      <c r="D139" s="13" t="n">
        <v>0</v>
      </c>
      <c r="E139" s="41">
        <f>IF(C139="","",A139&amp;"|"&amp;B139)</f>
        <v/>
      </c>
    </row>
    <row r="140">
      <c r="A140" s="11" t="inlineStr">
        <is>
          <t>Van e utilitário</t>
        </is>
      </c>
      <c r="B140" s="13" t="n">
        <v>42</v>
      </c>
      <c r="C140" s="11" t="n"/>
      <c r="D140" s="13" t="n">
        <v>0</v>
      </c>
      <c r="E140" s="41">
        <f>IF(C140="","",A140&amp;"|"&amp;B140)</f>
        <v/>
      </c>
    </row>
    <row r="141">
      <c r="A141" s="11" t="inlineStr">
        <is>
          <t>Van e utilitário</t>
        </is>
      </c>
      <c r="B141" s="13" t="n">
        <v>43</v>
      </c>
      <c r="C141" s="11" t="n"/>
      <c r="D141" s="13" t="n">
        <v>0</v>
      </c>
      <c r="E141" s="41">
        <f>IF(C141="","",A141&amp;"|"&amp;B141)</f>
        <v/>
      </c>
    </row>
    <row r="142">
      <c r="A142" s="11" t="inlineStr">
        <is>
          <t>Van e utilitário</t>
        </is>
      </c>
      <c r="B142" s="13" t="n">
        <v>44</v>
      </c>
      <c r="C142" s="11" t="n"/>
      <c r="D142" s="13" t="n">
        <v>0</v>
      </c>
      <c r="E142" s="41">
        <f>IF(C142="","",A142&amp;"|"&amp;B142)</f>
        <v/>
      </c>
    </row>
    <row r="143">
      <c r="A143" s="11" t="inlineStr">
        <is>
          <t>Van e utilitário</t>
        </is>
      </c>
      <c r="B143" s="13" t="n">
        <v>45</v>
      </c>
      <c r="C143" s="11" t="n"/>
      <c r="D143" s="13" t="n">
        <v>0</v>
      </c>
      <c r="E143" s="41">
        <f>IF(C143="","",A143&amp;"|"&amp;B143)</f>
        <v/>
      </c>
    </row>
    <row r="144">
      <c r="A144" s="11" t="inlineStr">
        <is>
          <t>Van e utilitário</t>
        </is>
      </c>
      <c r="B144" s="13" t="n">
        <v>46</v>
      </c>
      <c r="C144" s="11" t="n"/>
      <c r="D144" s="13" t="n">
        <v>0</v>
      </c>
      <c r="E144" s="41">
        <f>IF(C144="","",A144&amp;"|"&amp;B144)</f>
        <v/>
      </c>
    </row>
    <row r="145">
      <c r="A145" s="11" t="inlineStr">
        <is>
          <t>Van e utilitário</t>
        </is>
      </c>
      <c r="B145" s="13" t="n">
        <v>47</v>
      </c>
      <c r="C145" s="11" t="n"/>
      <c r="D145" s="13" t="n">
        <v>0</v>
      </c>
      <c r="E145" s="41">
        <f>IF(C145="","",A145&amp;"|"&amp;B145)</f>
        <v/>
      </c>
    </row>
    <row r="146">
      <c r="A146" s="11" t="inlineStr">
        <is>
          <t>Van e utilitário</t>
        </is>
      </c>
      <c r="B146" s="13" t="n">
        <v>48</v>
      </c>
      <c r="C146" s="11" t="n"/>
      <c r="D146" s="13" t="n">
        <v>0</v>
      </c>
      <c r="E146" s="41">
        <f>IF(C146="","",A146&amp;"|"&amp;B146)</f>
        <v/>
      </c>
    </row>
    <row r="147">
      <c r="A147" s="38" t="inlineStr">
        <is>
          <t>Picape</t>
        </is>
      </c>
      <c r="B147" s="39" t="n">
        <v>1</v>
      </c>
      <c r="C147" s="40" t="inlineStr">
        <is>
          <t>1 · Documentação e cabine</t>
        </is>
      </c>
      <c r="D147" s="39" t="n">
        <v>1</v>
      </c>
      <c r="E147" s="41">
        <f>IF(C147="","",A147&amp;"|"&amp;B147)</f>
        <v/>
      </c>
    </row>
    <row r="148">
      <c r="A148" s="11" t="inlineStr">
        <is>
          <t>Picape</t>
        </is>
      </c>
      <c r="B148" s="13" t="n">
        <v>2</v>
      </c>
      <c r="C148" s="11" t="inlineStr">
        <is>
          <t>CRLV no veículo e dentro da validade</t>
        </is>
      </c>
      <c r="D148" s="13" t="n">
        <v>0</v>
      </c>
      <c r="E148" s="41">
        <f>IF(C148="","",A148&amp;"|"&amp;B148)</f>
        <v/>
      </c>
    </row>
    <row r="149">
      <c r="A149" s="11" t="inlineStr">
        <is>
          <t>Picape</t>
        </is>
      </c>
      <c r="B149" s="13" t="n">
        <v>3</v>
      </c>
      <c r="C149" s="11" t="inlineStr">
        <is>
          <t>CNH do motorista válida e da categoria do veículo</t>
        </is>
      </c>
      <c r="D149" s="13" t="n">
        <v>0</v>
      </c>
      <c r="E149" s="41">
        <f>IF(C149="","",A149&amp;"|"&amp;B149)</f>
        <v/>
      </c>
    </row>
    <row r="150">
      <c r="A150" s="11" t="inlineStr">
        <is>
          <t>Picape</t>
        </is>
      </c>
      <c r="B150" s="13" t="n">
        <v>4</v>
      </c>
      <c r="C150" s="11" t="inlineStr">
        <is>
          <t>Cintos de segurança íntegros e travando</t>
        </is>
      </c>
      <c r="D150" s="13" t="n">
        <v>0</v>
      </c>
      <c r="E150" s="41">
        <f>IF(C150="","",A150&amp;"|"&amp;B150)</f>
        <v/>
      </c>
    </row>
    <row r="151">
      <c r="A151" s="11" t="inlineStr">
        <is>
          <t>Picape</t>
        </is>
      </c>
      <c r="B151" s="13" t="n">
        <v>5</v>
      </c>
      <c r="C151" s="11" t="inlineStr">
        <is>
          <t>Buzina funcionando</t>
        </is>
      </c>
      <c r="D151" s="13" t="n">
        <v>0</v>
      </c>
      <c r="E151" s="41">
        <f>IF(C151="","",A151&amp;"|"&amp;B151)</f>
        <v/>
      </c>
    </row>
    <row r="152">
      <c r="A152" s="11" t="inlineStr">
        <is>
          <t>Picape</t>
        </is>
      </c>
      <c r="B152" s="13" t="n">
        <v>6</v>
      </c>
      <c r="C152" s="11" t="inlineStr">
        <is>
          <t>Painel sem luz de alerta acesa</t>
        </is>
      </c>
      <c r="D152" s="13" t="n">
        <v>0</v>
      </c>
      <c r="E152" s="41">
        <f>IF(C152="","",A152&amp;"|"&amp;B152)</f>
        <v/>
      </c>
    </row>
    <row r="153">
      <c r="A153" s="11" t="inlineStr">
        <is>
          <t>Picape</t>
        </is>
      </c>
      <c r="B153" s="13" t="n">
        <v>7</v>
      </c>
      <c r="C153" s="11" t="inlineStr">
        <is>
          <t>Limpadores de para-brisa funcionando e água no reservatório</t>
        </is>
      </c>
      <c r="D153" s="13" t="n">
        <v>0</v>
      </c>
      <c r="E153" s="41">
        <f>IF(C153="","",A153&amp;"|"&amp;B153)</f>
        <v/>
      </c>
    </row>
    <row r="154">
      <c r="A154" s="11" t="inlineStr">
        <is>
          <t>Picape</t>
        </is>
      </c>
      <c r="B154" s="13" t="n">
        <v>8</v>
      </c>
      <c r="C154" s="11" t="inlineStr">
        <is>
          <t>Retrovisores íntegros e regulados</t>
        </is>
      </c>
      <c r="D154" s="13" t="n">
        <v>0</v>
      </c>
      <c r="E154" s="41">
        <f>IF(C154="","",A154&amp;"|"&amp;B154)</f>
        <v/>
      </c>
    </row>
    <row r="155">
      <c r="A155" s="11" t="inlineStr">
        <is>
          <t>Picape</t>
        </is>
      </c>
      <c r="B155" s="13" t="n">
        <v>9</v>
      </c>
      <c r="C155" s="11" t="inlineStr">
        <is>
          <t>Para-brisa e vidros sem trincas que atrapalhem a visão</t>
        </is>
      </c>
      <c r="D155" s="13" t="n">
        <v>0</v>
      </c>
      <c r="E155" s="41">
        <f>IF(C155="","",A155&amp;"|"&amp;B155)</f>
        <v/>
      </c>
    </row>
    <row r="156">
      <c r="A156" s="11" t="inlineStr">
        <is>
          <t>Picape</t>
        </is>
      </c>
      <c r="B156" s="13" t="n">
        <v>10</v>
      </c>
      <c r="C156" s="11" t="inlineStr">
        <is>
          <t>Triângulo, macaco e chave de roda a bordo</t>
        </is>
      </c>
      <c r="D156" s="13" t="n">
        <v>0</v>
      </c>
      <c r="E156" s="41">
        <f>IF(C156="","",A156&amp;"|"&amp;B156)</f>
        <v/>
      </c>
    </row>
    <row r="157">
      <c r="A157" s="11" t="inlineStr">
        <is>
          <t>Picape</t>
        </is>
      </c>
      <c r="B157" s="13" t="n">
        <v>11</v>
      </c>
      <c r="C157" s="11" t="inlineStr">
        <is>
          <t>Cabine limpa e sem objetos soltos</t>
        </is>
      </c>
      <c r="D157" s="13" t="n">
        <v>0</v>
      </c>
      <c r="E157" s="41">
        <f>IF(C157="","",A157&amp;"|"&amp;B157)</f>
        <v/>
      </c>
    </row>
    <row r="158">
      <c r="A158" s="38" t="inlineStr">
        <is>
          <t>Picape</t>
        </is>
      </c>
      <c r="B158" s="39" t="n">
        <v>12</v>
      </c>
      <c r="C158" s="40" t="inlineStr">
        <is>
          <t>2 · Pneus, freios, luzes e níveis</t>
        </is>
      </c>
      <c r="D158" s="39" t="n">
        <v>1</v>
      </c>
      <c r="E158" s="41">
        <f>IF(C158="","",A158&amp;"|"&amp;B158)</f>
        <v/>
      </c>
    </row>
    <row r="159">
      <c r="A159" s="11" t="inlineStr">
        <is>
          <t>Picape</t>
        </is>
      </c>
      <c r="B159" s="13" t="n">
        <v>13</v>
      </c>
      <c r="C159" s="11" t="inlineStr">
        <is>
          <t>Pneus calibrados conforme a pressão recomendada</t>
        </is>
      </c>
      <c r="D159" s="13" t="n">
        <v>0</v>
      </c>
      <c r="E159" s="41">
        <f>IF(C159="","",A159&amp;"|"&amp;B159)</f>
        <v/>
      </c>
    </row>
    <row r="160">
      <c r="A160" s="11" t="inlineStr">
        <is>
          <t>Picape</t>
        </is>
      </c>
      <c r="B160" s="13" t="n">
        <v>14</v>
      </c>
      <c r="C160" s="11" t="inlineStr">
        <is>
          <t>Pneus com sulco acima do TWI, sem cortes ou bolhas</t>
        </is>
      </c>
      <c r="D160" s="13" t="n">
        <v>0</v>
      </c>
      <c r="E160" s="41">
        <f>IF(C160="","",A160&amp;"|"&amp;B160)</f>
        <v/>
      </c>
    </row>
    <row r="161">
      <c r="A161" s="11" t="inlineStr">
        <is>
          <t>Picape</t>
        </is>
      </c>
      <c r="B161" s="13" t="n">
        <v>15</v>
      </c>
      <c r="C161" s="11" t="inlineStr">
        <is>
          <t>Estepe calibrado e em condições de uso</t>
        </is>
      </c>
      <c r="D161" s="13" t="n">
        <v>0</v>
      </c>
      <c r="E161" s="41">
        <f>IF(C161="","",A161&amp;"|"&amp;B161)</f>
        <v/>
      </c>
    </row>
    <row r="162">
      <c r="A162" s="11" t="inlineStr">
        <is>
          <t>Picape</t>
        </is>
      </c>
      <c r="B162" s="13" t="n">
        <v>16</v>
      </c>
      <c r="C162" s="11" t="inlineStr">
        <is>
          <t>Porcas das rodas completas e apertadas</t>
        </is>
      </c>
      <c r="D162" s="13" t="n">
        <v>0</v>
      </c>
      <c r="E162" s="41">
        <f>IF(C162="","",A162&amp;"|"&amp;B162)</f>
        <v/>
      </c>
    </row>
    <row r="163">
      <c r="A163" s="11" t="inlineStr">
        <is>
          <t>Picape</t>
        </is>
      </c>
      <c r="B163" s="13" t="n">
        <v>17</v>
      </c>
      <c r="C163" s="11" t="inlineStr">
        <is>
          <t>Freio de serviço: pedal firme e sem ruído</t>
        </is>
      </c>
      <c r="D163" s="13" t="n">
        <v>0</v>
      </c>
      <c r="E163" s="41">
        <f>IF(C163="","",A163&amp;"|"&amp;B163)</f>
        <v/>
      </c>
    </row>
    <row r="164">
      <c r="A164" s="11" t="inlineStr">
        <is>
          <t>Picape</t>
        </is>
      </c>
      <c r="B164" s="13" t="n">
        <v>18</v>
      </c>
      <c r="C164" s="11" t="inlineStr">
        <is>
          <t>Freio de estacionamento segurando o veículo</t>
        </is>
      </c>
      <c r="D164" s="13" t="n">
        <v>0</v>
      </c>
      <c r="E164" s="41">
        <f>IF(C164="","",A164&amp;"|"&amp;B164)</f>
        <v/>
      </c>
    </row>
    <row r="165">
      <c r="A165" s="11" t="inlineStr">
        <is>
          <t>Picape</t>
        </is>
      </c>
      <c r="B165" s="13" t="n">
        <v>19</v>
      </c>
      <c r="C165" s="11" t="inlineStr">
        <is>
          <t>Faróis baixo e alto funcionando</t>
        </is>
      </c>
      <c r="D165" s="13" t="n">
        <v>0</v>
      </c>
      <c r="E165" s="41">
        <f>IF(C165="","",A165&amp;"|"&amp;B165)</f>
        <v/>
      </c>
    </row>
    <row r="166">
      <c r="A166" s="11" t="inlineStr">
        <is>
          <t>Picape</t>
        </is>
      </c>
      <c r="B166" s="13" t="n">
        <v>20</v>
      </c>
      <c r="C166" s="11" t="inlineStr">
        <is>
          <t>Lanternas, luz de freio e luz de ré funcionando</t>
        </is>
      </c>
      <c r="D166" s="13" t="n">
        <v>0</v>
      </c>
      <c r="E166" s="41">
        <f>IF(C166="","",A166&amp;"|"&amp;B166)</f>
        <v/>
      </c>
    </row>
    <row r="167">
      <c r="A167" s="11" t="inlineStr">
        <is>
          <t>Picape</t>
        </is>
      </c>
      <c r="B167" s="13" t="n">
        <v>21</v>
      </c>
      <c r="C167" s="11" t="inlineStr">
        <is>
          <t>Setas e pisca-alerta funcionando</t>
        </is>
      </c>
      <c r="D167" s="13" t="n">
        <v>0</v>
      </c>
      <c r="E167" s="41">
        <f>IF(C167="","",A167&amp;"|"&amp;B167)</f>
        <v/>
      </c>
    </row>
    <row r="168">
      <c r="A168" s="11" t="inlineStr">
        <is>
          <t>Picape</t>
        </is>
      </c>
      <c r="B168" s="13" t="n">
        <v>22</v>
      </c>
      <c r="C168" s="11" t="inlineStr">
        <is>
          <t>Nível de óleo do motor entre o mínimo e o máximo</t>
        </is>
      </c>
      <c r="D168" s="13" t="n">
        <v>0</v>
      </c>
      <c r="E168" s="41">
        <f>IF(C168="","",A168&amp;"|"&amp;B168)</f>
        <v/>
      </c>
    </row>
    <row r="169">
      <c r="A169" s="11" t="inlineStr">
        <is>
          <t>Picape</t>
        </is>
      </c>
      <c r="B169" s="13" t="n">
        <v>23</v>
      </c>
      <c r="C169" s="11" t="inlineStr">
        <is>
          <t>Nível da água do radiador (arrefecimento)</t>
        </is>
      </c>
      <c r="D169" s="13" t="n">
        <v>0</v>
      </c>
      <c r="E169" s="41">
        <f>IF(C169="","",A169&amp;"|"&amp;B169)</f>
        <v/>
      </c>
    </row>
    <row r="170">
      <c r="A170" s="11" t="inlineStr">
        <is>
          <t>Picape</t>
        </is>
      </c>
      <c r="B170" s="13" t="n">
        <v>24</v>
      </c>
      <c r="C170" s="11" t="inlineStr">
        <is>
          <t>Nível do fluido de freio</t>
        </is>
      </c>
      <c r="D170" s="13" t="n">
        <v>0</v>
      </c>
      <c r="E170" s="41">
        <f>IF(C170="","",A170&amp;"|"&amp;B170)</f>
        <v/>
      </c>
    </row>
    <row r="171">
      <c r="A171" s="11" t="inlineStr">
        <is>
          <t>Picape</t>
        </is>
      </c>
      <c r="B171" s="13" t="n">
        <v>25</v>
      </c>
      <c r="C171" s="11" t="inlineStr">
        <is>
          <t>Sem vazamento sob o veículo (óleo, água ou combustível)</t>
        </is>
      </c>
      <c r="D171" s="13" t="n">
        <v>0</v>
      </c>
      <c r="E171" s="41">
        <f>IF(C171="","",A171&amp;"|"&amp;B171)</f>
        <v/>
      </c>
    </row>
    <row r="172">
      <c r="A172" s="11" t="inlineStr">
        <is>
          <t>Picape</t>
        </is>
      </c>
      <c r="B172" s="13" t="n">
        <v>26</v>
      </c>
      <c r="C172" s="11" t="inlineStr">
        <is>
          <t>Combustível suficiente para a rota</t>
        </is>
      </c>
      <c r="D172" s="13" t="n">
        <v>0</v>
      </c>
      <c r="E172" s="41">
        <f>IF(C172="","",A172&amp;"|"&amp;B172)</f>
        <v/>
      </c>
    </row>
    <row r="173">
      <c r="A173" s="38" t="inlineStr">
        <is>
          <t>Picape</t>
        </is>
      </c>
      <c r="B173" s="39" t="n">
        <v>27</v>
      </c>
      <c r="C173" s="40" t="inlineStr">
        <is>
          <t>3 · Carroceria e caçamba</t>
        </is>
      </c>
      <c r="D173" s="39" t="n">
        <v>1</v>
      </c>
      <c r="E173" s="41">
        <f>IF(C173="","",A173&amp;"|"&amp;B173)</f>
        <v/>
      </c>
    </row>
    <row r="174">
      <c r="A174" s="11" t="inlineStr">
        <is>
          <t>Picape</t>
        </is>
      </c>
      <c r="B174" s="13" t="n">
        <v>28</v>
      </c>
      <c r="C174" s="11" t="inlineStr">
        <is>
          <t>Lataria sem avaria nova (as existentes vão na observação)</t>
        </is>
      </c>
      <c r="D174" s="13" t="n">
        <v>0</v>
      </c>
      <c r="E174" s="41">
        <f>IF(C174="","",A174&amp;"|"&amp;B174)</f>
        <v/>
      </c>
    </row>
    <row r="175">
      <c r="A175" s="11" t="inlineStr">
        <is>
          <t>Picape</t>
        </is>
      </c>
      <c r="B175" s="13" t="n">
        <v>29</v>
      </c>
      <c r="C175" s="11" t="inlineStr">
        <is>
          <t>Tampa da caçamba abrindo, fechando e travando</t>
        </is>
      </c>
      <c r="D175" s="13" t="n">
        <v>0</v>
      </c>
      <c r="E175" s="41">
        <f>IF(C175="","",A175&amp;"|"&amp;B175)</f>
        <v/>
      </c>
    </row>
    <row r="176">
      <c r="A176" s="11" t="inlineStr">
        <is>
          <t>Picape</t>
        </is>
      </c>
      <c r="B176" s="13" t="n">
        <v>30</v>
      </c>
      <c r="C176" s="11" t="inlineStr">
        <is>
          <t>Protetor de caçamba e capota ou lona sem danos</t>
        </is>
      </c>
      <c r="D176" s="13" t="n">
        <v>0</v>
      </c>
      <c r="E176" s="41">
        <f>IF(C176="","",A176&amp;"|"&amp;B176)</f>
        <v/>
      </c>
    </row>
    <row r="177">
      <c r="A177" s="11" t="inlineStr">
        <is>
          <t>Picape</t>
        </is>
      </c>
      <c r="B177" s="13" t="n">
        <v>31</v>
      </c>
      <c r="C177" s="11" t="inlineStr">
        <is>
          <t>Carga amarrada nos ganchos; sem peso acima do permitido</t>
        </is>
      </c>
      <c r="D177" s="13" t="n">
        <v>0</v>
      </c>
      <c r="E177" s="41">
        <f>IF(C177="","",A177&amp;"|"&amp;B177)</f>
        <v/>
      </c>
    </row>
    <row r="178">
      <c r="A178" s="11" t="inlineStr">
        <is>
          <t>Picape</t>
        </is>
      </c>
      <c r="B178" s="13" t="n">
        <v>32</v>
      </c>
      <c r="C178" s="11" t="inlineStr">
        <is>
          <t>Portas, travas e fechaduras funcionando</t>
        </is>
      </c>
      <c r="D178" s="13" t="n">
        <v>0</v>
      </c>
      <c r="E178" s="41">
        <f>IF(C178="","",A178&amp;"|"&amp;B178)</f>
        <v/>
      </c>
    </row>
    <row r="179">
      <c r="A179" s="11" t="inlineStr">
        <is>
          <t>Picape</t>
        </is>
      </c>
      <c r="B179" s="13" t="n">
        <v>33</v>
      </c>
      <c r="C179" s="11" t="inlineStr">
        <is>
          <t>Placas fixadas e legíveis</t>
        </is>
      </c>
      <c r="D179" s="13" t="n">
        <v>0</v>
      </c>
      <c r="E179" s="41">
        <f>IF(C179="","",A179&amp;"|"&amp;B179)</f>
        <v/>
      </c>
    </row>
    <row r="180">
      <c r="A180" s="11" t="inlineStr">
        <is>
          <t>Picape</t>
        </is>
      </c>
      <c r="B180" s="13" t="n">
        <v>34</v>
      </c>
      <c r="C180" s="11" t="n"/>
      <c r="D180" s="13" t="n">
        <v>0</v>
      </c>
      <c r="E180" s="41">
        <f>IF(C180="","",A180&amp;"|"&amp;B180)</f>
        <v/>
      </c>
    </row>
    <row r="181">
      <c r="A181" s="11" t="inlineStr">
        <is>
          <t>Picape</t>
        </is>
      </c>
      <c r="B181" s="13" t="n">
        <v>35</v>
      </c>
      <c r="C181" s="11" t="n"/>
      <c r="D181" s="13" t="n">
        <v>0</v>
      </c>
      <c r="E181" s="41">
        <f>IF(C181="","",A181&amp;"|"&amp;B181)</f>
        <v/>
      </c>
    </row>
    <row r="182">
      <c r="A182" s="11" t="inlineStr">
        <is>
          <t>Picape</t>
        </is>
      </c>
      <c r="B182" s="13" t="n">
        <v>36</v>
      </c>
      <c r="C182" s="11" t="n"/>
      <c r="D182" s="13" t="n">
        <v>0</v>
      </c>
      <c r="E182" s="41">
        <f>IF(C182="","",A182&amp;"|"&amp;B182)</f>
        <v/>
      </c>
    </row>
    <row r="183">
      <c r="A183" s="11" t="inlineStr">
        <is>
          <t>Picape</t>
        </is>
      </c>
      <c r="B183" s="13" t="n">
        <v>37</v>
      </c>
      <c r="C183" s="11" t="n"/>
      <c r="D183" s="13" t="n">
        <v>0</v>
      </c>
      <c r="E183" s="41">
        <f>IF(C183="","",A183&amp;"|"&amp;B183)</f>
        <v/>
      </c>
    </row>
    <row r="184">
      <c r="A184" s="11" t="inlineStr">
        <is>
          <t>Picape</t>
        </is>
      </c>
      <c r="B184" s="13" t="n">
        <v>38</v>
      </c>
      <c r="C184" s="11" t="n"/>
      <c r="D184" s="13" t="n">
        <v>0</v>
      </c>
      <c r="E184" s="41">
        <f>IF(C184="","",A184&amp;"|"&amp;B184)</f>
        <v/>
      </c>
    </row>
    <row r="185">
      <c r="A185" s="11" t="inlineStr">
        <is>
          <t>Picape</t>
        </is>
      </c>
      <c r="B185" s="13" t="n">
        <v>39</v>
      </c>
      <c r="C185" s="11" t="n"/>
      <c r="D185" s="13" t="n">
        <v>0</v>
      </c>
      <c r="E185" s="41">
        <f>IF(C185="","",A185&amp;"|"&amp;B185)</f>
        <v/>
      </c>
    </row>
    <row r="186">
      <c r="A186" s="11" t="inlineStr">
        <is>
          <t>Picape</t>
        </is>
      </c>
      <c r="B186" s="13" t="n">
        <v>40</v>
      </c>
      <c r="C186" s="11" t="n"/>
      <c r="D186" s="13" t="n">
        <v>0</v>
      </c>
      <c r="E186" s="41">
        <f>IF(C186="","",A186&amp;"|"&amp;B186)</f>
        <v/>
      </c>
    </row>
    <row r="187">
      <c r="A187" s="11" t="inlineStr">
        <is>
          <t>Picape</t>
        </is>
      </c>
      <c r="B187" s="13" t="n">
        <v>41</v>
      </c>
      <c r="C187" s="11" t="n"/>
      <c r="D187" s="13" t="n">
        <v>0</v>
      </c>
      <c r="E187" s="41">
        <f>IF(C187="","",A187&amp;"|"&amp;B187)</f>
        <v/>
      </c>
    </row>
    <row r="188">
      <c r="A188" s="11" t="inlineStr">
        <is>
          <t>Picape</t>
        </is>
      </c>
      <c r="B188" s="13" t="n">
        <v>42</v>
      </c>
      <c r="C188" s="11" t="n"/>
      <c r="D188" s="13" t="n">
        <v>0</v>
      </c>
      <c r="E188" s="41">
        <f>IF(C188="","",A188&amp;"|"&amp;B188)</f>
        <v/>
      </c>
    </row>
    <row r="189">
      <c r="A189" s="11" t="inlineStr">
        <is>
          <t>Picape</t>
        </is>
      </c>
      <c r="B189" s="13" t="n">
        <v>43</v>
      </c>
      <c r="C189" s="11" t="n"/>
      <c r="D189" s="13" t="n">
        <v>0</v>
      </c>
      <c r="E189" s="41">
        <f>IF(C189="","",A189&amp;"|"&amp;B189)</f>
        <v/>
      </c>
    </row>
    <row r="190">
      <c r="A190" s="11" t="inlineStr">
        <is>
          <t>Picape</t>
        </is>
      </c>
      <c r="B190" s="13" t="n">
        <v>44</v>
      </c>
      <c r="C190" s="11" t="n"/>
      <c r="D190" s="13" t="n">
        <v>0</v>
      </c>
      <c r="E190" s="41">
        <f>IF(C190="","",A190&amp;"|"&amp;B190)</f>
        <v/>
      </c>
    </row>
    <row r="191">
      <c r="A191" s="11" t="inlineStr">
        <is>
          <t>Picape</t>
        </is>
      </c>
      <c r="B191" s="13" t="n">
        <v>45</v>
      </c>
      <c r="C191" s="11" t="n"/>
      <c r="D191" s="13" t="n">
        <v>0</v>
      </c>
      <c r="E191" s="41">
        <f>IF(C191="","",A191&amp;"|"&amp;B191)</f>
        <v/>
      </c>
    </row>
    <row r="192">
      <c r="A192" s="11" t="inlineStr">
        <is>
          <t>Picape</t>
        </is>
      </c>
      <c r="B192" s="13" t="n">
        <v>46</v>
      </c>
      <c r="C192" s="11" t="n"/>
      <c r="D192" s="13" t="n">
        <v>0</v>
      </c>
      <c r="E192" s="41">
        <f>IF(C192="","",A192&amp;"|"&amp;B192)</f>
        <v/>
      </c>
    </row>
    <row r="193">
      <c r="A193" s="11" t="inlineStr">
        <is>
          <t>Picape</t>
        </is>
      </c>
      <c r="B193" s="13" t="n">
        <v>47</v>
      </c>
      <c r="C193" s="11" t="n"/>
      <c r="D193" s="13" t="n">
        <v>0</v>
      </c>
      <c r="E193" s="41">
        <f>IF(C193="","",A193&amp;"|"&amp;B193)</f>
        <v/>
      </c>
    </row>
    <row r="194">
      <c r="A194" s="11" t="inlineStr">
        <is>
          <t>Picape</t>
        </is>
      </c>
      <c r="B194" s="13" t="n">
        <v>48</v>
      </c>
      <c r="C194" s="11" t="n"/>
      <c r="D194" s="13" t="n">
        <v>0</v>
      </c>
      <c r="E194" s="41">
        <f>IF(C194="","",A194&amp;"|"&amp;B194)</f>
        <v/>
      </c>
    </row>
    <row r="195">
      <c r="A195" s="38" t="inlineStr">
        <is>
          <t>Carro de passeio</t>
        </is>
      </c>
      <c r="B195" s="39" t="n">
        <v>1</v>
      </c>
      <c r="C195" s="40" t="inlineStr">
        <is>
          <t>1 · Documentação e interior</t>
        </is>
      </c>
      <c r="D195" s="39" t="n">
        <v>1</v>
      </c>
      <c r="E195" s="41">
        <f>IF(C195="","",A195&amp;"|"&amp;B195)</f>
        <v/>
      </c>
    </row>
    <row r="196">
      <c r="A196" s="11" t="inlineStr">
        <is>
          <t>Carro de passeio</t>
        </is>
      </c>
      <c r="B196" s="13" t="n">
        <v>2</v>
      </c>
      <c r="C196" s="11" t="inlineStr">
        <is>
          <t>CRLV no veículo e dentro da validade</t>
        </is>
      </c>
      <c r="D196" s="13" t="n">
        <v>0</v>
      </c>
      <c r="E196" s="41">
        <f>IF(C196="","",A196&amp;"|"&amp;B196)</f>
        <v/>
      </c>
    </row>
    <row r="197">
      <c r="A197" s="11" t="inlineStr">
        <is>
          <t>Carro de passeio</t>
        </is>
      </c>
      <c r="B197" s="13" t="n">
        <v>3</v>
      </c>
      <c r="C197" s="11" t="inlineStr">
        <is>
          <t>CNH do motorista válida</t>
        </is>
      </c>
      <c r="D197" s="13" t="n">
        <v>0</v>
      </c>
      <c r="E197" s="41">
        <f>IF(C197="","",A197&amp;"|"&amp;B197)</f>
        <v/>
      </c>
    </row>
    <row r="198">
      <c r="A198" s="11" t="inlineStr">
        <is>
          <t>Carro de passeio</t>
        </is>
      </c>
      <c r="B198" s="13" t="n">
        <v>4</v>
      </c>
      <c r="C198" s="11" t="inlineStr">
        <is>
          <t>Cintos de segurança dianteiros e traseiros travando</t>
        </is>
      </c>
      <c r="D198" s="13" t="n">
        <v>0</v>
      </c>
      <c r="E198" s="41">
        <f>IF(C198="","",A198&amp;"|"&amp;B198)</f>
        <v/>
      </c>
    </row>
    <row r="199">
      <c r="A199" s="11" t="inlineStr">
        <is>
          <t>Carro de passeio</t>
        </is>
      </c>
      <c r="B199" s="13" t="n">
        <v>5</v>
      </c>
      <c r="C199" s="11" t="inlineStr">
        <is>
          <t>Buzina funcionando</t>
        </is>
      </c>
      <c r="D199" s="13" t="n">
        <v>0</v>
      </c>
      <c r="E199" s="41">
        <f>IF(C199="","",A199&amp;"|"&amp;B199)</f>
        <v/>
      </c>
    </row>
    <row r="200">
      <c r="A200" s="11" t="inlineStr">
        <is>
          <t>Carro de passeio</t>
        </is>
      </c>
      <c r="B200" s="13" t="n">
        <v>6</v>
      </c>
      <c r="C200" s="11" t="inlineStr">
        <is>
          <t>Painel sem luz de alerta acesa</t>
        </is>
      </c>
      <c r="D200" s="13" t="n">
        <v>0</v>
      </c>
      <c r="E200" s="41">
        <f>IF(C200="","",A200&amp;"|"&amp;B200)</f>
        <v/>
      </c>
    </row>
    <row r="201">
      <c r="A201" s="11" t="inlineStr">
        <is>
          <t>Carro de passeio</t>
        </is>
      </c>
      <c r="B201" s="13" t="n">
        <v>7</v>
      </c>
      <c r="C201" s="11" t="inlineStr">
        <is>
          <t>Limpadores de para-brisa funcionando e água no reservatório</t>
        </is>
      </c>
      <c r="D201" s="13" t="n">
        <v>0</v>
      </c>
      <c r="E201" s="41">
        <f>IF(C201="","",A201&amp;"|"&amp;B201)</f>
        <v/>
      </c>
    </row>
    <row r="202">
      <c r="A202" s="11" t="inlineStr">
        <is>
          <t>Carro de passeio</t>
        </is>
      </c>
      <c r="B202" s="13" t="n">
        <v>8</v>
      </c>
      <c r="C202" s="11" t="inlineStr">
        <is>
          <t>Retrovisores íntegros e regulados</t>
        </is>
      </c>
      <c r="D202" s="13" t="n">
        <v>0</v>
      </c>
      <c r="E202" s="41">
        <f>IF(C202="","",A202&amp;"|"&amp;B202)</f>
        <v/>
      </c>
    </row>
    <row r="203">
      <c r="A203" s="11" t="inlineStr">
        <is>
          <t>Carro de passeio</t>
        </is>
      </c>
      <c r="B203" s="13" t="n">
        <v>9</v>
      </c>
      <c r="C203" s="11" t="inlineStr">
        <is>
          <t>Para-brisa e vidros sem trincas que atrapalhem a visão</t>
        </is>
      </c>
      <c r="D203" s="13" t="n">
        <v>0</v>
      </c>
      <c r="E203" s="41">
        <f>IF(C203="","",A203&amp;"|"&amp;B203)</f>
        <v/>
      </c>
    </row>
    <row r="204">
      <c r="A204" s="11" t="inlineStr">
        <is>
          <t>Carro de passeio</t>
        </is>
      </c>
      <c r="B204" s="13" t="n">
        <v>10</v>
      </c>
      <c r="C204" s="11" t="inlineStr">
        <is>
          <t>Triângulo, macaco e chave de roda no porta-malas</t>
        </is>
      </c>
      <c r="D204" s="13" t="n">
        <v>0</v>
      </c>
      <c r="E204" s="41">
        <f>IF(C204="","",A204&amp;"|"&amp;B204)</f>
        <v/>
      </c>
    </row>
    <row r="205">
      <c r="A205" s="11" t="inlineStr">
        <is>
          <t>Carro de passeio</t>
        </is>
      </c>
      <c r="B205" s="13" t="n">
        <v>11</v>
      </c>
      <c r="C205" s="11" t="inlineStr">
        <is>
          <t>Interior limpo e sem objetos soltos</t>
        </is>
      </c>
      <c r="D205" s="13" t="n">
        <v>0</v>
      </c>
      <c r="E205" s="41">
        <f>IF(C205="","",A205&amp;"|"&amp;B205)</f>
        <v/>
      </c>
    </row>
    <row r="206">
      <c r="A206" s="11" t="inlineStr">
        <is>
          <t>Carro de passeio</t>
        </is>
      </c>
      <c r="B206" s="13" t="n">
        <v>12</v>
      </c>
      <c r="C206" s="11" t="inlineStr">
        <is>
          <t>Ar-condicionado funcionando</t>
        </is>
      </c>
      <c r="D206" s="13" t="n">
        <v>0</v>
      </c>
      <c r="E206" s="41">
        <f>IF(C206="","",A206&amp;"|"&amp;B206)</f>
        <v/>
      </c>
    </row>
    <row r="207">
      <c r="A207" s="38" t="inlineStr">
        <is>
          <t>Carro de passeio</t>
        </is>
      </c>
      <c r="B207" s="39" t="n">
        <v>13</v>
      </c>
      <c r="C207" s="40" t="inlineStr">
        <is>
          <t>2 · Pneus, freios, luzes e níveis</t>
        </is>
      </c>
      <c r="D207" s="39" t="n">
        <v>1</v>
      </c>
      <c r="E207" s="41">
        <f>IF(C207="","",A207&amp;"|"&amp;B207)</f>
        <v/>
      </c>
    </row>
    <row r="208">
      <c r="A208" s="11" t="inlineStr">
        <is>
          <t>Carro de passeio</t>
        </is>
      </c>
      <c r="B208" s="13" t="n">
        <v>14</v>
      </c>
      <c r="C208" s="11" t="inlineStr">
        <is>
          <t>Pneus calibrados conforme a pressão recomendada</t>
        </is>
      </c>
      <c r="D208" s="13" t="n">
        <v>0</v>
      </c>
      <c r="E208" s="41">
        <f>IF(C208="","",A208&amp;"|"&amp;B208)</f>
        <v/>
      </c>
    </row>
    <row r="209">
      <c r="A209" s="11" t="inlineStr">
        <is>
          <t>Carro de passeio</t>
        </is>
      </c>
      <c r="B209" s="13" t="n">
        <v>15</v>
      </c>
      <c r="C209" s="11" t="inlineStr">
        <is>
          <t>Pneus com sulco acima do TWI, sem cortes ou bolhas</t>
        </is>
      </c>
      <c r="D209" s="13" t="n">
        <v>0</v>
      </c>
      <c r="E209" s="41">
        <f>IF(C209="","",A209&amp;"|"&amp;B209)</f>
        <v/>
      </c>
    </row>
    <row r="210">
      <c r="A210" s="11" t="inlineStr">
        <is>
          <t>Carro de passeio</t>
        </is>
      </c>
      <c r="B210" s="13" t="n">
        <v>16</v>
      </c>
      <c r="C210" s="11" t="inlineStr">
        <is>
          <t>Estepe calibrado e em condições de uso</t>
        </is>
      </c>
      <c r="D210" s="13" t="n">
        <v>0</v>
      </c>
      <c r="E210" s="41">
        <f>IF(C210="","",A210&amp;"|"&amp;B210)</f>
        <v/>
      </c>
    </row>
    <row r="211">
      <c r="A211" s="11" t="inlineStr">
        <is>
          <t>Carro de passeio</t>
        </is>
      </c>
      <c r="B211" s="13" t="n">
        <v>17</v>
      </c>
      <c r="C211" s="11" t="inlineStr">
        <is>
          <t>Freio de serviço: pedal firme e sem ruído</t>
        </is>
      </c>
      <c r="D211" s="13" t="n">
        <v>0</v>
      </c>
      <c r="E211" s="41">
        <f>IF(C211="","",A211&amp;"|"&amp;B211)</f>
        <v/>
      </c>
    </row>
    <row r="212">
      <c r="A212" s="11" t="inlineStr">
        <is>
          <t>Carro de passeio</t>
        </is>
      </c>
      <c r="B212" s="13" t="n">
        <v>18</v>
      </c>
      <c r="C212" s="11" t="inlineStr">
        <is>
          <t>Freio de estacionamento segurando o veículo</t>
        </is>
      </c>
      <c r="D212" s="13" t="n">
        <v>0</v>
      </c>
      <c r="E212" s="41">
        <f>IF(C212="","",A212&amp;"|"&amp;B212)</f>
        <v/>
      </c>
    </row>
    <row r="213">
      <c r="A213" s="11" t="inlineStr">
        <is>
          <t>Carro de passeio</t>
        </is>
      </c>
      <c r="B213" s="13" t="n">
        <v>19</v>
      </c>
      <c r="C213" s="11" t="inlineStr">
        <is>
          <t>Faróis baixo e alto funcionando</t>
        </is>
      </c>
      <c r="D213" s="13" t="n">
        <v>0</v>
      </c>
      <c r="E213" s="41">
        <f>IF(C213="","",A213&amp;"|"&amp;B213)</f>
        <v/>
      </c>
    </row>
    <row r="214">
      <c r="A214" s="11" t="inlineStr">
        <is>
          <t>Carro de passeio</t>
        </is>
      </c>
      <c r="B214" s="13" t="n">
        <v>20</v>
      </c>
      <c r="C214" s="11" t="inlineStr">
        <is>
          <t>Lanternas, luz de freio e luz de ré funcionando</t>
        </is>
      </c>
      <c r="D214" s="13" t="n">
        <v>0</v>
      </c>
      <c r="E214" s="41">
        <f>IF(C214="","",A214&amp;"|"&amp;B214)</f>
        <v/>
      </c>
    </row>
    <row r="215">
      <c r="A215" s="11" t="inlineStr">
        <is>
          <t>Carro de passeio</t>
        </is>
      </c>
      <c r="B215" s="13" t="n">
        <v>21</v>
      </c>
      <c r="C215" s="11" t="inlineStr">
        <is>
          <t>Setas e pisca-alerta funcionando</t>
        </is>
      </c>
      <c r="D215" s="13" t="n">
        <v>0</v>
      </c>
      <c r="E215" s="41">
        <f>IF(C215="","",A215&amp;"|"&amp;B215)</f>
        <v/>
      </c>
    </row>
    <row r="216">
      <c r="A216" s="11" t="inlineStr">
        <is>
          <t>Carro de passeio</t>
        </is>
      </c>
      <c r="B216" s="13" t="n">
        <v>22</v>
      </c>
      <c r="C216" s="11" t="inlineStr">
        <is>
          <t>Nível de óleo do motor entre o mínimo e o máximo</t>
        </is>
      </c>
      <c r="D216" s="13" t="n">
        <v>0</v>
      </c>
      <c r="E216" s="41">
        <f>IF(C216="","",A216&amp;"|"&amp;B216)</f>
        <v/>
      </c>
    </row>
    <row r="217">
      <c r="A217" s="11" t="inlineStr">
        <is>
          <t>Carro de passeio</t>
        </is>
      </c>
      <c r="B217" s="13" t="n">
        <v>23</v>
      </c>
      <c r="C217" s="11" t="inlineStr">
        <is>
          <t>Nível da água do radiador (arrefecimento)</t>
        </is>
      </c>
      <c r="D217" s="13" t="n">
        <v>0</v>
      </c>
      <c r="E217" s="41">
        <f>IF(C217="","",A217&amp;"|"&amp;B217)</f>
        <v/>
      </c>
    </row>
    <row r="218">
      <c r="A218" s="11" t="inlineStr">
        <is>
          <t>Carro de passeio</t>
        </is>
      </c>
      <c r="B218" s="13" t="n">
        <v>24</v>
      </c>
      <c r="C218" s="11" t="inlineStr">
        <is>
          <t>Nível do fluido de freio</t>
        </is>
      </c>
      <c r="D218" s="13" t="n">
        <v>0</v>
      </c>
      <c r="E218" s="41">
        <f>IF(C218="","",A218&amp;"|"&amp;B218)</f>
        <v/>
      </c>
    </row>
    <row r="219">
      <c r="A219" s="11" t="inlineStr">
        <is>
          <t>Carro de passeio</t>
        </is>
      </c>
      <c r="B219" s="13" t="n">
        <v>25</v>
      </c>
      <c r="C219" s="11" t="inlineStr">
        <is>
          <t>Sem vazamento sob o veículo (óleo, água ou combustível)</t>
        </is>
      </c>
      <c r="D219" s="13" t="n">
        <v>0</v>
      </c>
      <c r="E219" s="41">
        <f>IF(C219="","",A219&amp;"|"&amp;B219)</f>
        <v/>
      </c>
    </row>
    <row r="220">
      <c r="A220" s="11" t="inlineStr">
        <is>
          <t>Carro de passeio</t>
        </is>
      </c>
      <c r="B220" s="13" t="n">
        <v>26</v>
      </c>
      <c r="C220" s="11" t="inlineStr">
        <is>
          <t>Combustível suficiente para a rota</t>
        </is>
      </c>
      <c r="D220" s="13" t="n">
        <v>0</v>
      </c>
      <c r="E220" s="41">
        <f>IF(C220="","",A220&amp;"|"&amp;B220)</f>
        <v/>
      </c>
    </row>
    <row r="221">
      <c r="A221" s="11" t="inlineStr">
        <is>
          <t>Carro de passeio</t>
        </is>
      </c>
      <c r="B221" s="13" t="n">
        <v>27</v>
      </c>
      <c r="C221" s="11" t="inlineStr">
        <is>
          <t>Bateria fixada e sem oxidação nos polos</t>
        </is>
      </c>
      <c r="D221" s="13" t="n">
        <v>0</v>
      </c>
      <c r="E221" s="41">
        <f>IF(C221="","",A221&amp;"|"&amp;B221)</f>
        <v/>
      </c>
    </row>
    <row r="222">
      <c r="A222" s="38" t="inlineStr">
        <is>
          <t>Carro de passeio</t>
        </is>
      </c>
      <c r="B222" s="39" t="n">
        <v>28</v>
      </c>
      <c r="C222" s="40" t="inlineStr">
        <is>
          <t>3 · Carroceria</t>
        </is>
      </c>
      <c r="D222" s="39" t="n">
        <v>1</v>
      </c>
      <c r="E222" s="41">
        <f>IF(C222="","",A222&amp;"|"&amp;B222)</f>
        <v/>
      </c>
    </row>
    <row r="223">
      <c r="A223" s="11" t="inlineStr">
        <is>
          <t>Carro de passeio</t>
        </is>
      </c>
      <c r="B223" s="13" t="n">
        <v>29</v>
      </c>
      <c r="C223" s="11" t="inlineStr">
        <is>
          <t>Lataria sem avaria nova (as existentes vão na observação)</t>
        </is>
      </c>
      <c r="D223" s="13" t="n">
        <v>0</v>
      </c>
      <c r="E223" s="41">
        <f>IF(C223="","",A223&amp;"|"&amp;B223)</f>
        <v/>
      </c>
    </row>
    <row r="224">
      <c r="A224" s="11" t="inlineStr">
        <is>
          <t>Carro de passeio</t>
        </is>
      </c>
      <c r="B224" s="13" t="n">
        <v>30</v>
      </c>
      <c r="C224" s="11" t="inlineStr">
        <is>
          <t>Para-choques e placas fixados e legíveis</t>
        </is>
      </c>
      <c r="D224" s="13" t="n">
        <v>0</v>
      </c>
      <c r="E224" s="41">
        <f>IF(C224="","",A224&amp;"|"&amp;B224)</f>
        <v/>
      </c>
    </row>
    <row r="225">
      <c r="A225" s="11" t="inlineStr">
        <is>
          <t>Carro de passeio</t>
        </is>
      </c>
      <c r="B225" s="13" t="n">
        <v>31</v>
      </c>
      <c r="C225" s="11" t="inlineStr">
        <is>
          <t>Portas, travas e vidros elétricos funcionando</t>
        </is>
      </c>
      <c r="D225" s="13" t="n">
        <v>0</v>
      </c>
      <c r="E225" s="41">
        <f>IF(C225="","",A225&amp;"|"&amp;B225)</f>
        <v/>
      </c>
    </row>
    <row r="226">
      <c r="A226" s="11" t="inlineStr">
        <is>
          <t>Carro de passeio</t>
        </is>
      </c>
      <c r="B226" s="13" t="n">
        <v>32</v>
      </c>
      <c r="C226" s="11" t="inlineStr">
        <is>
          <t>Porta-malas abrindo, fechando e travando</t>
        </is>
      </c>
      <c r="D226" s="13" t="n">
        <v>0</v>
      </c>
      <c r="E226" s="41">
        <f>IF(C226="","",A226&amp;"|"&amp;B226)</f>
        <v/>
      </c>
    </row>
    <row r="227">
      <c r="A227" s="11" t="inlineStr">
        <is>
          <t>Carro de passeio</t>
        </is>
      </c>
      <c r="B227" s="13" t="n">
        <v>33</v>
      </c>
      <c r="C227" s="11" t="inlineStr">
        <is>
          <t>Rodas e calotas sem danos</t>
        </is>
      </c>
      <c r="D227" s="13" t="n">
        <v>0</v>
      </c>
      <c r="E227" s="41">
        <f>IF(C227="","",A227&amp;"|"&amp;B227)</f>
        <v/>
      </c>
    </row>
    <row r="228">
      <c r="A228" s="11" t="inlineStr">
        <is>
          <t>Carro de passeio</t>
        </is>
      </c>
      <c r="B228" s="13" t="n">
        <v>34</v>
      </c>
      <c r="C228" s="11" t="n"/>
      <c r="D228" s="13" t="n">
        <v>0</v>
      </c>
      <c r="E228" s="41">
        <f>IF(C228="","",A228&amp;"|"&amp;B228)</f>
        <v/>
      </c>
    </row>
    <row r="229">
      <c r="A229" s="11" t="inlineStr">
        <is>
          <t>Carro de passeio</t>
        </is>
      </c>
      <c r="B229" s="13" t="n">
        <v>35</v>
      </c>
      <c r="C229" s="11" t="n"/>
      <c r="D229" s="13" t="n">
        <v>0</v>
      </c>
      <c r="E229" s="41">
        <f>IF(C229="","",A229&amp;"|"&amp;B229)</f>
        <v/>
      </c>
    </row>
    <row r="230">
      <c r="A230" s="11" t="inlineStr">
        <is>
          <t>Carro de passeio</t>
        </is>
      </c>
      <c r="B230" s="13" t="n">
        <v>36</v>
      </c>
      <c r="C230" s="11" t="n"/>
      <c r="D230" s="13" t="n">
        <v>0</v>
      </c>
      <c r="E230" s="41">
        <f>IF(C230="","",A230&amp;"|"&amp;B230)</f>
        <v/>
      </c>
    </row>
    <row r="231">
      <c r="A231" s="11" t="inlineStr">
        <is>
          <t>Carro de passeio</t>
        </is>
      </c>
      <c r="B231" s="13" t="n">
        <v>37</v>
      </c>
      <c r="C231" s="11" t="n"/>
      <c r="D231" s="13" t="n">
        <v>0</v>
      </c>
      <c r="E231" s="41">
        <f>IF(C231="","",A231&amp;"|"&amp;B231)</f>
        <v/>
      </c>
    </row>
    <row r="232">
      <c r="A232" s="11" t="inlineStr">
        <is>
          <t>Carro de passeio</t>
        </is>
      </c>
      <c r="B232" s="13" t="n">
        <v>38</v>
      </c>
      <c r="C232" s="11" t="n"/>
      <c r="D232" s="13" t="n">
        <v>0</v>
      </c>
      <c r="E232" s="41">
        <f>IF(C232="","",A232&amp;"|"&amp;B232)</f>
        <v/>
      </c>
    </row>
    <row r="233">
      <c r="A233" s="11" t="inlineStr">
        <is>
          <t>Carro de passeio</t>
        </is>
      </c>
      <c r="B233" s="13" t="n">
        <v>39</v>
      </c>
      <c r="C233" s="11" t="n"/>
      <c r="D233" s="13" t="n">
        <v>0</v>
      </c>
      <c r="E233" s="41">
        <f>IF(C233="","",A233&amp;"|"&amp;B233)</f>
        <v/>
      </c>
    </row>
    <row r="234">
      <c r="A234" s="11" t="inlineStr">
        <is>
          <t>Carro de passeio</t>
        </is>
      </c>
      <c r="B234" s="13" t="n">
        <v>40</v>
      </c>
      <c r="C234" s="11" t="n"/>
      <c r="D234" s="13" t="n">
        <v>0</v>
      </c>
      <c r="E234" s="41">
        <f>IF(C234="","",A234&amp;"|"&amp;B234)</f>
        <v/>
      </c>
    </row>
    <row r="235">
      <c r="A235" s="11" t="inlineStr">
        <is>
          <t>Carro de passeio</t>
        </is>
      </c>
      <c r="B235" s="13" t="n">
        <v>41</v>
      </c>
      <c r="C235" s="11" t="n"/>
      <c r="D235" s="13" t="n">
        <v>0</v>
      </c>
      <c r="E235" s="41">
        <f>IF(C235="","",A235&amp;"|"&amp;B235)</f>
        <v/>
      </c>
    </row>
    <row r="236">
      <c r="A236" s="11" t="inlineStr">
        <is>
          <t>Carro de passeio</t>
        </is>
      </c>
      <c r="B236" s="13" t="n">
        <v>42</v>
      </c>
      <c r="C236" s="11" t="n"/>
      <c r="D236" s="13" t="n">
        <v>0</v>
      </c>
      <c r="E236" s="41">
        <f>IF(C236="","",A236&amp;"|"&amp;B236)</f>
        <v/>
      </c>
    </row>
    <row r="237">
      <c r="A237" s="11" t="inlineStr">
        <is>
          <t>Carro de passeio</t>
        </is>
      </c>
      <c r="B237" s="13" t="n">
        <v>43</v>
      </c>
      <c r="C237" s="11" t="n"/>
      <c r="D237" s="13" t="n">
        <v>0</v>
      </c>
      <c r="E237" s="41">
        <f>IF(C237="","",A237&amp;"|"&amp;B237)</f>
        <v/>
      </c>
    </row>
    <row r="238">
      <c r="A238" s="11" t="inlineStr">
        <is>
          <t>Carro de passeio</t>
        </is>
      </c>
      <c r="B238" s="13" t="n">
        <v>44</v>
      </c>
      <c r="C238" s="11" t="n"/>
      <c r="D238" s="13" t="n">
        <v>0</v>
      </c>
      <c r="E238" s="41">
        <f>IF(C238="","",A238&amp;"|"&amp;B238)</f>
        <v/>
      </c>
    </row>
    <row r="239">
      <c r="A239" s="11" t="inlineStr">
        <is>
          <t>Carro de passeio</t>
        </is>
      </c>
      <c r="B239" s="13" t="n">
        <v>45</v>
      </c>
      <c r="C239" s="11" t="n"/>
      <c r="D239" s="13" t="n">
        <v>0</v>
      </c>
      <c r="E239" s="41">
        <f>IF(C239="","",A239&amp;"|"&amp;B239)</f>
        <v/>
      </c>
    </row>
    <row r="240">
      <c r="A240" s="11" t="inlineStr">
        <is>
          <t>Carro de passeio</t>
        </is>
      </c>
      <c r="B240" s="13" t="n">
        <v>46</v>
      </c>
      <c r="C240" s="11" t="n"/>
      <c r="D240" s="13" t="n">
        <v>0</v>
      </c>
      <c r="E240" s="41">
        <f>IF(C240="","",A240&amp;"|"&amp;B240)</f>
        <v/>
      </c>
    </row>
    <row r="241">
      <c r="A241" s="11" t="inlineStr">
        <is>
          <t>Carro de passeio</t>
        </is>
      </c>
      <c r="B241" s="13" t="n">
        <v>47</v>
      </c>
      <c r="C241" s="11" t="n"/>
      <c r="D241" s="13" t="n">
        <v>0</v>
      </c>
      <c r="E241" s="41">
        <f>IF(C241="","",A241&amp;"|"&amp;B241)</f>
        <v/>
      </c>
    </row>
    <row r="242">
      <c r="A242" s="11" t="inlineStr">
        <is>
          <t>Carro de passeio</t>
        </is>
      </c>
      <c r="B242" s="13" t="n">
        <v>48</v>
      </c>
      <c r="C242" s="11" t="n"/>
      <c r="D242" s="13" t="n">
        <v>0</v>
      </c>
      <c r="E242" s="41">
        <f>IF(C242="","",A242&amp;"|"&amp;B242)</f>
        <v/>
      </c>
    </row>
    <row r="243">
      <c r="A243" s="38" t="inlineStr">
        <is>
          <t>Motocicleta</t>
        </is>
      </c>
      <c r="B243" s="39" t="n">
        <v>1</v>
      </c>
      <c r="C243" s="40" t="inlineStr">
        <is>
          <t>1 · Documentação e equipamentos</t>
        </is>
      </c>
      <c r="D243" s="39" t="n">
        <v>1</v>
      </c>
      <c r="E243" s="41">
        <f>IF(C243="","",A243&amp;"|"&amp;B243)</f>
        <v/>
      </c>
    </row>
    <row r="244">
      <c r="A244" s="11" t="inlineStr">
        <is>
          <t>Motocicleta</t>
        </is>
      </c>
      <c r="B244" s="13" t="n">
        <v>2</v>
      </c>
      <c r="C244" s="11" t="inlineStr">
        <is>
          <t>CRLV no veículo e dentro da validade</t>
        </is>
      </c>
      <c r="D244" s="13" t="n">
        <v>0</v>
      </c>
      <c r="E244" s="41">
        <f>IF(C244="","",A244&amp;"|"&amp;B244)</f>
        <v/>
      </c>
    </row>
    <row r="245">
      <c r="A245" s="11" t="inlineStr">
        <is>
          <t>Motocicleta</t>
        </is>
      </c>
      <c r="B245" s="13" t="n">
        <v>3</v>
      </c>
      <c r="C245" s="11" t="inlineStr">
        <is>
          <t>CNH categoria A válida</t>
        </is>
      </c>
      <c r="D245" s="13" t="n">
        <v>0</v>
      </c>
      <c r="E245" s="41">
        <f>IF(C245="","",A245&amp;"|"&amp;B245)</f>
        <v/>
      </c>
    </row>
    <row r="246">
      <c r="A246" s="11" t="inlineStr">
        <is>
          <t>Motocicleta</t>
        </is>
      </c>
      <c r="B246" s="13" t="n">
        <v>4</v>
      </c>
      <c r="C246" s="11" t="inlineStr">
        <is>
          <t>Capacete do condutor com viseira íntegra e selo do Inmetro</t>
        </is>
      </c>
      <c r="D246" s="13" t="n">
        <v>0</v>
      </c>
      <c r="E246" s="41">
        <f>IF(C246="","",A246&amp;"|"&amp;B246)</f>
        <v/>
      </c>
    </row>
    <row r="247">
      <c r="A247" s="11" t="inlineStr">
        <is>
          <t>Motocicleta</t>
        </is>
      </c>
      <c r="B247" s="13" t="n">
        <v>5</v>
      </c>
      <c r="C247" s="11" t="inlineStr">
        <is>
          <t>Capacete do passageiro (se transportar)</t>
        </is>
      </c>
      <c r="D247" s="13" t="n">
        <v>0</v>
      </c>
      <c r="E247" s="41">
        <f>IF(C247="","",A247&amp;"|"&amp;B247)</f>
        <v/>
      </c>
    </row>
    <row r="248">
      <c r="A248" s="11" t="inlineStr">
        <is>
          <t>Motocicleta</t>
        </is>
      </c>
      <c r="B248" s="13" t="n">
        <v>6</v>
      </c>
      <c r="C248" s="11" t="inlineStr">
        <is>
          <t>Vestimenta: jaqueta, luvas, calça e calçado fechado</t>
        </is>
      </c>
      <c r="D248" s="13" t="n">
        <v>0</v>
      </c>
      <c r="E248" s="41">
        <f>IF(C248="","",A248&amp;"|"&amp;B248)</f>
        <v/>
      </c>
    </row>
    <row r="249">
      <c r="A249" s="11" t="inlineStr">
        <is>
          <t>Motocicleta</t>
        </is>
      </c>
      <c r="B249" s="13" t="n">
        <v>7</v>
      </c>
      <c r="C249" s="11" t="inlineStr">
        <is>
          <t>Antena corta-pipa fixada</t>
        </is>
      </c>
      <c r="D249" s="13" t="n">
        <v>0</v>
      </c>
      <c r="E249" s="41">
        <f>IF(C249="","",A249&amp;"|"&amp;B249)</f>
        <v/>
      </c>
    </row>
    <row r="250">
      <c r="A250" s="11" t="inlineStr">
        <is>
          <t>Motocicleta</t>
        </is>
      </c>
      <c r="B250" s="13" t="n">
        <v>8</v>
      </c>
      <c r="C250" s="11" t="inlineStr">
        <is>
          <t>Retrovisores íntegros e regulados</t>
        </is>
      </c>
      <c r="D250" s="13" t="n">
        <v>0</v>
      </c>
      <c r="E250" s="41">
        <f>IF(C250="","",A250&amp;"|"&amp;B250)</f>
        <v/>
      </c>
    </row>
    <row r="251">
      <c r="A251" s="11" t="inlineStr">
        <is>
          <t>Motocicleta</t>
        </is>
      </c>
      <c r="B251" s="13" t="n">
        <v>9</v>
      </c>
      <c r="C251" s="11" t="inlineStr">
        <is>
          <t>Buzina funcionando</t>
        </is>
      </c>
      <c r="D251" s="13" t="n">
        <v>0</v>
      </c>
      <c r="E251" s="41">
        <f>IF(C251="","",A251&amp;"|"&amp;B251)</f>
        <v/>
      </c>
    </row>
    <row r="252">
      <c r="A252" s="11" t="inlineStr">
        <is>
          <t>Motocicleta</t>
        </is>
      </c>
      <c r="B252" s="13" t="n">
        <v>10</v>
      </c>
      <c r="C252" s="11" t="inlineStr">
        <is>
          <t>Placa fixada e legível</t>
        </is>
      </c>
      <c r="D252" s="13" t="n">
        <v>0</v>
      </c>
      <c r="E252" s="41">
        <f>IF(C252="","",A252&amp;"|"&amp;B252)</f>
        <v/>
      </c>
    </row>
    <row r="253">
      <c r="A253" s="11" t="inlineStr">
        <is>
          <t>Motocicleta</t>
        </is>
      </c>
      <c r="B253" s="13" t="n">
        <v>11</v>
      </c>
      <c r="C253" s="11" t="inlineStr">
        <is>
          <t>Painel e velocímetro funcionando</t>
        </is>
      </c>
      <c r="D253" s="13" t="n">
        <v>0</v>
      </c>
      <c r="E253" s="41">
        <f>IF(C253="","",A253&amp;"|"&amp;B253)</f>
        <v/>
      </c>
    </row>
    <row r="254">
      <c r="A254" s="11" t="inlineStr">
        <is>
          <t>Motocicleta</t>
        </is>
      </c>
      <c r="B254" s="13" t="n">
        <v>12</v>
      </c>
      <c r="C254" s="11" t="inlineStr">
        <is>
          <t>Colete refletivo (se exigido pela operação)</t>
        </is>
      </c>
      <c r="D254" s="13" t="n">
        <v>0</v>
      </c>
      <c r="E254" s="41">
        <f>IF(C254="","",A254&amp;"|"&amp;B254)</f>
        <v/>
      </c>
    </row>
    <row r="255">
      <c r="A255" s="38" t="inlineStr">
        <is>
          <t>Motocicleta</t>
        </is>
      </c>
      <c r="B255" s="39" t="n">
        <v>13</v>
      </c>
      <c r="C255" s="40" t="inlineStr">
        <is>
          <t>2 · Pneus, freios, luzes e transmissão</t>
        </is>
      </c>
      <c r="D255" s="39" t="n">
        <v>1</v>
      </c>
      <c r="E255" s="41">
        <f>IF(C255="","",A255&amp;"|"&amp;B255)</f>
        <v/>
      </c>
    </row>
    <row r="256">
      <c r="A256" s="11" t="inlineStr">
        <is>
          <t>Motocicleta</t>
        </is>
      </c>
      <c r="B256" s="13" t="n">
        <v>14</v>
      </c>
      <c r="C256" s="11" t="inlineStr">
        <is>
          <t>Pneus calibrados conforme a pressão recomendada</t>
        </is>
      </c>
      <c r="D256" s="13" t="n">
        <v>0</v>
      </c>
      <c r="E256" s="41">
        <f>IF(C256="","",A256&amp;"|"&amp;B256)</f>
        <v/>
      </c>
    </row>
    <row r="257">
      <c r="A257" s="11" t="inlineStr">
        <is>
          <t>Motocicleta</t>
        </is>
      </c>
      <c r="B257" s="13" t="n">
        <v>15</v>
      </c>
      <c r="C257" s="11" t="inlineStr">
        <is>
          <t>Pneus com sulco acima do TWI, sem cortes ou bolhas</t>
        </is>
      </c>
      <c r="D257" s="13" t="n">
        <v>0</v>
      </c>
      <c r="E257" s="41">
        <f>IF(C257="","",A257&amp;"|"&amp;B257)</f>
        <v/>
      </c>
    </row>
    <row r="258">
      <c r="A258" s="11" t="inlineStr">
        <is>
          <t>Motocicleta</t>
        </is>
      </c>
      <c r="B258" s="13" t="n">
        <v>16</v>
      </c>
      <c r="C258" s="11" t="inlineStr">
        <is>
          <t>Freio dianteiro firme e sem ruído</t>
        </is>
      </c>
      <c r="D258" s="13" t="n">
        <v>0</v>
      </c>
      <c r="E258" s="41">
        <f>IF(C258="","",A258&amp;"|"&amp;B258)</f>
        <v/>
      </c>
    </row>
    <row r="259">
      <c r="A259" s="11" t="inlineStr">
        <is>
          <t>Motocicleta</t>
        </is>
      </c>
      <c r="B259" s="13" t="n">
        <v>17</v>
      </c>
      <c r="C259" s="11" t="inlineStr">
        <is>
          <t>Freio traseiro firme e sem ruído</t>
        </is>
      </c>
      <c r="D259" s="13" t="n">
        <v>0</v>
      </c>
      <c r="E259" s="41">
        <f>IF(C259="","",A259&amp;"|"&amp;B259)</f>
        <v/>
      </c>
    </row>
    <row r="260">
      <c r="A260" s="11" t="inlineStr">
        <is>
          <t>Motocicleta</t>
        </is>
      </c>
      <c r="B260" s="13" t="n">
        <v>18</v>
      </c>
      <c r="C260" s="11" t="inlineStr">
        <is>
          <t>Farol baixo e alto funcionando</t>
        </is>
      </c>
      <c r="D260" s="13" t="n">
        <v>0</v>
      </c>
      <c r="E260" s="41">
        <f>IF(C260="","",A260&amp;"|"&amp;B260)</f>
        <v/>
      </c>
    </row>
    <row r="261">
      <c r="A261" s="11" t="inlineStr">
        <is>
          <t>Motocicleta</t>
        </is>
      </c>
      <c r="B261" s="13" t="n">
        <v>19</v>
      </c>
      <c r="C261" s="11" t="inlineStr">
        <is>
          <t>Lanterna e luz de freio funcionando</t>
        </is>
      </c>
      <c r="D261" s="13" t="n">
        <v>0</v>
      </c>
      <c r="E261" s="41">
        <f>IF(C261="","",A261&amp;"|"&amp;B261)</f>
        <v/>
      </c>
    </row>
    <row r="262">
      <c r="A262" s="11" t="inlineStr">
        <is>
          <t>Motocicleta</t>
        </is>
      </c>
      <c r="B262" s="13" t="n">
        <v>20</v>
      </c>
      <c r="C262" s="11" t="inlineStr">
        <is>
          <t>Setas dianteiras e traseiras funcionando</t>
        </is>
      </c>
      <c r="D262" s="13" t="n">
        <v>0</v>
      </c>
      <c r="E262" s="41">
        <f>IF(C262="","",A262&amp;"|"&amp;B262)</f>
        <v/>
      </c>
    </row>
    <row r="263">
      <c r="A263" s="11" t="inlineStr">
        <is>
          <t>Motocicleta</t>
        </is>
      </c>
      <c r="B263" s="13" t="n">
        <v>21</v>
      </c>
      <c r="C263" s="11" t="inlineStr">
        <is>
          <t>Corrente lubrificada e com a tensão correta</t>
        </is>
      </c>
      <c r="D263" s="13" t="n">
        <v>0</v>
      </c>
      <c r="E263" s="41">
        <f>IF(C263="","",A263&amp;"|"&amp;B263)</f>
        <v/>
      </c>
    </row>
    <row r="264">
      <c r="A264" s="11" t="inlineStr">
        <is>
          <t>Motocicleta</t>
        </is>
      </c>
      <c r="B264" s="13" t="n">
        <v>22</v>
      </c>
      <c r="C264" s="11" t="inlineStr">
        <is>
          <t>Nível de óleo do motor</t>
        </is>
      </c>
      <c r="D264" s="13" t="n">
        <v>0</v>
      </c>
      <c r="E264" s="41">
        <f>IF(C264="","",A264&amp;"|"&amp;B264)</f>
        <v/>
      </c>
    </row>
    <row r="265">
      <c r="A265" s="11" t="inlineStr">
        <is>
          <t>Motocicleta</t>
        </is>
      </c>
      <c r="B265" s="13" t="n">
        <v>23</v>
      </c>
      <c r="C265" s="11" t="inlineStr">
        <is>
          <t>Sem vazamento de óleo ou combustível</t>
        </is>
      </c>
      <c r="D265" s="13" t="n">
        <v>0</v>
      </c>
      <c r="E265" s="41">
        <f>IF(C265="","",A265&amp;"|"&amp;B265)</f>
        <v/>
      </c>
    </row>
    <row r="266">
      <c r="A266" s="11" t="inlineStr">
        <is>
          <t>Motocicleta</t>
        </is>
      </c>
      <c r="B266" s="13" t="n">
        <v>24</v>
      </c>
      <c r="C266" s="11" t="inlineStr">
        <is>
          <t>Combustível suficiente para a rota</t>
        </is>
      </c>
      <c r="D266" s="13" t="n">
        <v>0</v>
      </c>
      <c r="E266" s="41">
        <f>IF(C266="","",A266&amp;"|"&amp;B266)</f>
        <v/>
      </c>
    </row>
    <row r="267">
      <c r="A267" s="11" t="inlineStr">
        <is>
          <t>Motocicleta</t>
        </is>
      </c>
      <c r="B267" s="13" t="n">
        <v>25</v>
      </c>
      <c r="C267" s="11" t="inlineStr">
        <is>
          <t>Partida e bateria funcionando</t>
        </is>
      </c>
      <c r="D267" s="13" t="n">
        <v>0</v>
      </c>
      <c r="E267" s="41">
        <f>IF(C267="","",A267&amp;"|"&amp;B267)</f>
        <v/>
      </c>
    </row>
    <row r="268">
      <c r="A268" s="11" t="inlineStr">
        <is>
          <t>Motocicleta</t>
        </is>
      </c>
      <c r="B268" s="13" t="n">
        <v>26</v>
      </c>
      <c r="C268" s="11" t="inlineStr">
        <is>
          <t>Embreagem e acelerador com folga correta</t>
        </is>
      </c>
      <c r="D268" s="13" t="n">
        <v>0</v>
      </c>
      <c r="E268" s="41">
        <f>IF(C268="","",A268&amp;"|"&amp;B268)</f>
        <v/>
      </c>
    </row>
    <row r="269">
      <c r="A269" s="38" t="inlineStr">
        <is>
          <t>Motocicleta</t>
        </is>
      </c>
      <c r="B269" s="39" t="n">
        <v>27</v>
      </c>
      <c r="C269" s="40" t="inlineStr">
        <is>
          <t>3 · Estrutura e carga</t>
        </is>
      </c>
      <c r="D269" s="39" t="n">
        <v>1</v>
      </c>
      <c r="E269" s="41">
        <f>IF(C269="","",A269&amp;"|"&amp;B269)</f>
        <v/>
      </c>
    </row>
    <row r="270">
      <c r="A270" s="11" t="inlineStr">
        <is>
          <t>Motocicleta</t>
        </is>
      </c>
      <c r="B270" s="13" t="n">
        <v>28</v>
      </c>
      <c r="C270" s="11" t="inlineStr">
        <is>
          <t>Guidão, manetes e pedais firmes e sem folga</t>
        </is>
      </c>
      <c r="D270" s="13" t="n">
        <v>0</v>
      </c>
      <c r="E270" s="41">
        <f>IF(C270="","",A270&amp;"|"&amp;B270)</f>
        <v/>
      </c>
    </row>
    <row r="271">
      <c r="A271" s="11" t="inlineStr">
        <is>
          <t>Motocicleta</t>
        </is>
      </c>
      <c r="B271" s="13" t="n">
        <v>29</v>
      </c>
      <c r="C271" s="11" t="inlineStr">
        <is>
          <t>Suspensão dianteira e traseira sem vazamento ou folga</t>
        </is>
      </c>
      <c r="D271" s="13" t="n">
        <v>0</v>
      </c>
      <c r="E271" s="41">
        <f>IF(C271="","",A271&amp;"|"&amp;B271)</f>
        <v/>
      </c>
    </row>
    <row r="272">
      <c r="A272" s="11" t="inlineStr">
        <is>
          <t>Motocicleta</t>
        </is>
      </c>
      <c r="B272" s="13" t="n">
        <v>30</v>
      </c>
      <c r="C272" s="11" t="inlineStr">
        <is>
          <t>Cavalete central e descanso lateral firmes</t>
        </is>
      </c>
      <c r="D272" s="13" t="n">
        <v>0</v>
      </c>
      <c r="E272" s="41">
        <f>IF(C272="","",A272&amp;"|"&amp;B272)</f>
        <v/>
      </c>
    </row>
    <row r="273">
      <c r="A273" s="11" t="inlineStr">
        <is>
          <t>Motocicleta</t>
        </is>
      </c>
      <c r="B273" s="13" t="n">
        <v>31</v>
      </c>
      <c r="C273" s="11" t="inlineStr">
        <is>
          <t>Baú ou bagageiro fixado e fechando</t>
        </is>
      </c>
      <c r="D273" s="13" t="n">
        <v>0</v>
      </c>
      <c r="E273" s="41">
        <f>IF(C273="","",A273&amp;"|"&amp;B273)</f>
        <v/>
      </c>
    </row>
    <row r="274">
      <c r="A274" s="11" t="inlineStr">
        <is>
          <t>Motocicleta</t>
        </is>
      </c>
      <c r="B274" s="13" t="n">
        <v>32</v>
      </c>
      <c r="C274" s="11" t="inlineStr">
        <is>
          <t>Carga dentro do peso e presa ao baú ou bagageiro</t>
        </is>
      </c>
      <c r="D274" s="13" t="n">
        <v>0</v>
      </c>
      <c r="E274" s="41">
        <f>IF(C274="","",A274&amp;"|"&amp;B274)</f>
        <v/>
      </c>
    </row>
    <row r="275">
      <c r="A275" s="11" t="inlineStr">
        <is>
          <t>Motocicleta</t>
        </is>
      </c>
      <c r="B275" s="13" t="n">
        <v>33</v>
      </c>
      <c r="C275" s="11" t="inlineStr">
        <is>
          <t>Carenagens e para-lamas sem trinca nova</t>
        </is>
      </c>
      <c r="D275" s="13" t="n">
        <v>0</v>
      </c>
      <c r="E275" s="41">
        <f>IF(C275="","",A275&amp;"|"&amp;B275)</f>
        <v/>
      </c>
    </row>
    <row r="276">
      <c r="A276" s="11" t="inlineStr">
        <is>
          <t>Motocicleta</t>
        </is>
      </c>
      <c r="B276" s="13" t="n">
        <v>34</v>
      </c>
      <c r="C276" s="11" t="n"/>
      <c r="D276" s="13" t="n">
        <v>0</v>
      </c>
      <c r="E276" s="41">
        <f>IF(C276="","",A276&amp;"|"&amp;B276)</f>
        <v/>
      </c>
    </row>
    <row r="277">
      <c r="A277" s="11" t="inlineStr">
        <is>
          <t>Motocicleta</t>
        </is>
      </c>
      <c r="B277" s="13" t="n">
        <v>35</v>
      </c>
      <c r="C277" s="11" t="n"/>
      <c r="D277" s="13" t="n">
        <v>0</v>
      </c>
      <c r="E277" s="41">
        <f>IF(C277="","",A277&amp;"|"&amp;B277)</f>
        <v/>
      </c>
    </row>
    <row r="278">
      <c r="A278" s="11" t="inlineStr">
        <is>
          <t>Motocicleta</t>
        </is>
      </c>
      <c r="B278" s="13" t="n">
        <v>36</v>
      </c>
      <c r="C278" s="11" t="n"/>
      <c r="D278" s="13" t="n">
        <v>0</v>
      </c>
      <c r="E278" s="41">
        <f>IF(C278="","",A278&amp;"|"&amp;B278)</f>
        <v/>
      </c>
    </row>
    <row r="279">
      <c r="A279" s="11" t="inlineStr">
        <is>
          <t>Motocicleta</t>
        </is>
      </c>
      <c r="B279" s="13" t="n">
        <v>37</v>
      </c>
      <c r="C279" s="11" t="n"/>
      <c r="D279" s="13" t="n">
        <v>0</v>
      </c>
      <c r="E279" s="41">
        <f>IF(C279="","",A279&amp;"|"&amp;B279)</f>
        <v/>
      </c>
    </row>
    <row r="280">
      <c r="A280" s="11" t="inlineStr">
        <is>
          <t>Motocicleta</t>
        </is>
      </c>
      <c r="B280" s="13" t="n">
        <v>38</v>
      </c>
      <c r="C280" s="11" t="n"/>
      <c r="D280" s="13" t="n">
        <v>0</v>
      </c>
      <c r="E280" s="41">
        <f>IF(C280="","",A280&amp;"|"&amp;B280)</f>
        <v/>
      </c>
    </row>
    <row r="281">
      <c r="A281" s="11" t="inlineStr">
        <is>
          <t>Motocicleta</t>
        </is>
      </c>
      <c r="B281" s="13" t="n">
        <v>39</v>
      </c>
      <c r="C281" s="11" t="n"/>
      <c r="D281" s="13" t="n">
        <v>0</v>
      </c>
      <c r="E281" s="41">
        <f>IF(C281="","",A281&amp;"|"&amp;B281)</f>
        <v/>
      </c>
    </row>
    <row r="282">
      <c r="A282" s="11" t="inlineStr">
        <is>
          <t>Motocicleta</t>
        </is>
      </c>
      <c r="B282" s="13" t="n">
        <v>40</v>
      </c>
      <c r="C282" s="11" t="n"/>
      <c r="D282" s="13" t="n">
        <v>0</v>
      </c>
      <c r="E282" s="41">
        <f>IF(C282="","",A282&amp;"|"&amp;B282)</f>
        <v/>
      </c>
    </row>
    <row r="283">
      <c r="A283" s="11" t="inlineStr">
        <is>
          <t>Motocicleta</t>
        </is>
      </c>
      <c r="B283" s="13" t="n">
        <v>41</v>
      </c>
      <c r="C283" s="11" t="n"/>
      <c r="D283" s="13" t="n">
        <v>0</v>
      </c>
      <c r="E283" s="41">
        <f>IF(C283="","",A283&amp;"|"&amp;B283)</f>
        <v/>
      </c>
    </row>
    <row r="284">
      <c r="A284" s="11" t="inlineStr">
        <is>
          <t>Motocicleta</t>
        </is>
      </c>
      <c r="B284" s="13" t="n">
        <v>42</v>
      </c>
      <c r="C284" s="11" t="n"/>
      <c r="D284" s="13" t="n">
        <v>0</v>
      </c>
      <c r="E284" s="41">
        <f>IF(C284="","",A284&amp;"|"&amp;B284)</f>
        <v/>
      </c>
    </row>
    <row r="285">
      <c r="A285" s="11" t="inlineStr">
        <is>
          <t>Motocicleta</t>
        </is>
      </c>
      <c r="B285" s="13" t="n">
        <v>43</v>
      </c>
      <c r="C285" s="11" t="n"/>
      <c r="D285" s="13" t="n">
        <v>0</v>
      </c>
      <c r="E285" s="41">
        <f>IF(C285="","",A285&amp;"|"&amp;B285)</f>
        <v/>
      </c>
    </row>
    <row r="286">
      <c r="A286" s="11" t="inlineStr">
        <is>
          <t>Motocicleta</t>
        </is>
      </c>
      <c r="B286" s="13" t="n">
        <v>44</v>
      </c>
      <c r="C286" s="11" t="n"/>
      <c r="D286" s="13" t="n">
        <v>0</v>
      </c>
      <c r="E286" s="41">
        <f>IF(C286="","",A286&amp;"|"&amp;B286)</f>
        <v/>
      </c>
    </row>
    <row r="287">
      <c r="A287" s="11" t="inlineStr">
        <is>
          <t>Motocicleta</t>
        </is>
      </c>
      <c r="B287" s="13" t="n">
        <v>45</v>
      </c>
      <c r="C287" s="11" t="n"/>
      <c r="D287" s="13" t="n">
        <v>0</v>
      </c>
      <c r="E287" s="41">
        <f>IF(C287="","",A287&amp;"|"&amp;B287)</f>
        <v/>
      </c>
    </row>
    <row r="288">
      <c r="A288" s="11" t="inlineStr">
        <is>
          <t>Motocicleta</t>
        </is>
      </c>
      <c r="B288" s="13" t="n">
        <v>46</v>
      </c>
      <c r="C288" s="11" t="n"/>
      <c r="D288" s="13" t="n">
        <v>0</v>
      </c>
      <c r="E288" s="41">
        <f>IF(C288="","",A288&amp;"|"&amp;B288)</f>
        <v/>
      </c>
    </row>
    <row r="289">
      <c r="A289" s="11" t="inlineStr">
        <is>
          <t>Motocicleta</t>
        </is>
      </c>
      <c r="B289" s="13" t="n">
        <v>47</v>
      </c>
      <c r="C289" s="11" t="n"/>
      <c r="D289" s="13" t="n">
        <v>0</v>
      </c>
      <c r="E289" s="41">
        <f>IF(C289="","",A289&amp;"|"&amp;B289)</f>
        <v/>
      </c>
    </row>
    <row r="290">
      <c r="A290" s="11" t="inlineStr">
        <is>
          <t>Motocicleta</t>
        </is>
      </c>
      <c r="B290" s="13" t="n">
        <v>48</v>
      </c>
      <c r="C290" s="11" t="n"/>
      <c r="D290" s="13" t="n">
        <v>0</v>
      </c>
      <c r="E290" s="41">
        <f>IF(C290="","",A290&amp;"|"&amp;B290)</f>
        <v/>
      </c>
    </row>
    <row r="291">
      <c r="A291" s="38" t="inlineStr">
        <is>
          <t>Ônibus e micro-ônibus</t>
        </is>
      </c>
      <c r="B291" s="39" t="n">
        <v>1</v>
      </c>
      <c r="C291" s="40" t="inlineStr">
        <is>
          <t>1 · Documentação e condutor</t>
        </is>
      </c>
      <c r="D291" s="39" t="n">
        <v>1</v>
      </c>
      <c r="E291" s="41">
        <f>IF(C291="","",A291&amp;"|"&amp;B291)</f>
        <v/>
      </c>
    </row>
    <row r="292">
      <c r="A292" s="11" t="inlineStr">
        <is>
          <t>Ônibus e micro-ônibus</t>
        </is>
      </c>
      <c r="B292" s="13" t="n">
        <v>2</v>
      </c>
      <c r="C292" s="11" t="inlineStr">
        <is>
          <t>CRLV e autorização do serviço dentro da validade</t>
        </is>
      </c>
      <c r="D292" s="13" t="n">
        <v>0</v>
      </c>
      <c r="E292" s="41">
        <f>IF(C292="","",A292&amp;"|"&amp;B292)</f>
        <v/>
      </c>
    </row>
    <row r="293">
      <c r="A293" s="11" t="inlineStr">
        <is>
          <t>Ônibus e micro-ônibus</t>
        </is>
      </c>
      <c r="B293" s="13" t="n">
        <v>3</v>
      </c>
      <c r="C293" s="11" t="inlineStr">
        <is>
          <t>CNH categoria D válida (com curso, se exigido)</t>
        </is>
      </c>
      <c r="D293" s="13" t="n">
        <v>0</v>
      </c>
      <c r="E293" s="41">
        <f>IF(C293="","",A293&amp;"|"&amp;B293)</f>
        <v/>
      </c>
    </row>
    <row r="294">
      <c r="A294" s="11" t="inlineStr">
        <is>
          <t>Ônibus e micro-ônibus</t>
        </is>
      </c>
      <c r="B294" s="13" t="n">
        <v>4</v>
      </c>
      <c r="C294" s="11" t="inlineStr">
        <is>
          <t>Tacógrafo funcionando, com disco ou fita</t>
        </is>
      </c>
      <c r="D294" s="13" t="n">
        <v>0</v>
      </c>
      <c r="E294" s="41">
        <f>IF(C294="","",A294&amp;"|"&amp;B294)</f>
        <v/>
      </c>
    </row>
    <row r="295">
      <c r="A295" s="11" t="inlineStr">
        <is>
          <t>Ônibus e micro-ônibus</t>
        </is>
      </c>
      <c r="B295" s="13" t="n">
        <v>5</v>
      </c>
      <c r="C295" s="11" t="inlineStr">
        <is>
          <t>Cintos de segurança do motorista e dos passageiros</t>
        </is>
      </c>
      <c r="D295" s="13" t="n">
        <v>0</v>
      </c>
      <c r="E295" s="41">
        <f>IF(C295="","",A295&amp;"|"&amp;B295)</f>
        <v/>
      </c>
    </row>
    <row r="296">
      <c r="A296" s="11" t="inlineStr">
        <is>
          <t>Ônibus e micro-ônibus</t>
        </is>
      </c>
      <c r="B296" s="13" t="n">
        <v>6</v>
      </c>
      <c r="C296" s="11" t="inlineStr">
        <is>
          <t>Extintor na validade, carregado e fixado</t>
        </is>
      </c>
      <c r="D296" s="13" t="n">
        <v>0</v>
      </c>
      <c r="E296" s="41">
        <f>IF(C296="","",A296&amp;"|"&amp;B296)</f>
        <v/>
      </c>
    </row>
    <row r="297">
      <c r="A297" s="11" t="inlineStr">
        <is>
          <t>Ônibus e micro-ônibus</t>
        </is>
      </c>
      <c r="B297" s="13" t="n">
        <v>7</v>
      </c>
      <c r="C297" s="11" t="inlineStr">
        <is>
          <t>Saídas de emergência desobstruídas e sinalizadas</t>
        </is>
      </c>
      <c r="D297" s="13" t="n">
        <v>0</v>
      </c>
      <c r="E297" s="41">
        <f>IF(C297="","",A297&amp;"|"&amp;B297)</f>
        <v/>
      </c>
    </row>
    <row r="298">
      <c r="A298" s="11" t="inlineStr">
        <is>
          <t>Ônibus e micro-ônibus</t>
        </is>
      </c>
      <c r="B298" s="13" t="n">
        <v>8</v>
      </c>
      <c r="C298" s="11" t="inlineStr">
        <is>
          <t>Martelo de emergência no lugar</t>
        </is>
      </c>
      <c r="D298" s="13" t="n">
        <v>0</v>
      </c>
      <c r="E298" s="41">
        <f>IF(C298="","",A298&amp;"|"&amp;B298)</f>
        <v/>
      </c>
    </row>
    <row r="299">
      <c r="A299" s="11" t="inlineStr">
        <is>
          <t>Ônibus e micro-ônibus</t>
        </is>
      </c>
      <c r="B299" s="13" t="n">
        <v>9</v>
      </c>
      <c r="C299" s="11" t="inlineStr">
        <is>
          <t>Buzina funcionando</t>
        </is>
      </c>
      <c r="D299" s="13" t="n">
        <v>0</v>
      </c>
      <c r="E299" s="41">
        <f>IF(C299="","",A299&amp;"|"&amp;B299)</f>
        <v/>
      </c>
    </row>
    <row r="300">
      <c r="A300" s="11" t="inlineStr">
        <is>
          <t>Ônibus e micro-ônibus</t>
        </is>
      </c>
      <c r="B300" s="13" t="n">
        <v>10</v>
      </c>
      <c r="C300" s="11" t="inlineStr">
        <is>
          <t>Painel sem luz de alerta acesa</t>
        </is>
      </c>
      <c r="D300" s="13" t="n">
        <v>0</v>
      </c>
      <c r="E300" s="41">
        <f>IF(C300="","",A300&amp;"|"&amp;B300)</f>
        <v/>
      </c>
    </row>
    <row r="301">
      <c r="A301" s="11" t="inlineStr">
        <is>
          <t>Ônibus e micro-ônibus</t>
        </is>
      </c>
      <c r="B301" s="13" t="n">
        <v>11</v>
      </c>
      <c r="C301" s="11" t="inlineStr">
        <is>
          <t>Limpadores de para-brisa funcionando e água no reservatório</t>
        </is>
      </c>
      <c r="D301" s="13" t="n">
        <v>0</v>
      </c>
      <c r="E301" s="41">
        <f>IF(C301="","",A301&amp;"|"&amp;B301)</f>
        <v/>
      </c>
    </row>
    <row r="302">
      <c r="A302" s="11" t="inlineStr">
        <is>
          <t>Ônibus e micro-ônibus</t>
        </is>
      </c>
      <c r="B302" s="13" t="n">
        <v>12</v>
      </c>
      <c r="C302" s="11" t="inlineStr">
        <is>
          <t>Retrovisores íntegros e regulados</t>
        </is>
      </c>
      <c r="D302" s="13" t="n">
        <v>0</v>
      </c>
      <c r="E302" s="41">
        <f>IF(C302="","",A302&amp;"|"&amp;B302)</f>
        <v/>
      </c>
    </row>
    <row r="303">
      <c r="A303" s="11" t="inlineStr">
        <is>
          <t>Ônibus e micro-ônibus</t>
        </is>
      </c>
      <c r="B303" s="13" t="n">
        <v>13</v>
      </c>
      <c r="C303" s="11" t="inlineStr">
        <is>
          <t>Para-brisa e vidros sem trincas que atrapalhem a visão</t>
        </is>
      </c>
      <c r="D303" s="13" t="n">
        <v>0</v>
      </c>
      <c r="E303" s="41">
        <f>IF(C303="","",A303&amp;"|"&amp;B303)</f>
        <v/>
      </c>
    </row>
    <row r="304">
      <c r="A304" s="11" t="inlineStr">
        <is>
          <t>Ônibus e micro-ônibus</t>
        </is>
      </c>
      <c r="B304" s="13" t="n">
        <v>14</v>
      </c>
      <c r="C304" s="11" t="inlineStr">
        <is>
          <t>Triângulo, macaco, chave de roda e calços a bordo</t>
        </is>
      </c>
      <c r="D304" s="13" t="n">
        <v>0</v>
      </c>
      <c r="E304" s="41">
        <f>IF(C304="","",A304&amp;"|"&amp;B304)</f>
        <v/>
      </c>
    </row>
    <row r="305">
      <c r="A305" s="38" t="inlineStr">
        <is>
          <t>Ônibus e micro-ônibus</t>
        </is>
      </c>
      <c r="B305" s="39" t="n">
        <v>15</v>
      </c>
      <c r="C305" s="40" t="inlineStr">
        <is>
          <t>2 · Pneus, freios, luzes e níveis</t>
        </is>
      </c>
      <c r="D305" s="39" t="n">
        <v>1</v>
      </c>
      <c r="E305" s="41">
        <f>IF(C305="","",A305&amp;"|"&amp;B305)</f>
        <v/>
      </c>
    </row>
    <row r="306">
      <c r="A306" s="11" t="inlineStr">
        <is>
          <t>Ônibus e micro-ônibus</t>
        </is>
      </c>
      <c r="B306" s="13" t="n">
        <v>16</v>
      </c>
      <c r="C306" s="11" t="inlineStr">
        <is>
          <t>Pneus calibrados conforme a pressão recomendada</t>
        </is>
      </c>
      <c r="D306" s="13" t="n">
        <v>0</v>
      </c>
      <c r="E306" s="41">
        <f>IF(C306="","",A306&amp;"|"&amp;B306)</f>
        <v/>
      </c>
    </row>
    <row r="307">
      <c r="A307" s="11" t="inlineStr">
        <is>
          <t>Ônibus e micro-ônibus</t>
        </is>
      </c>
      <c r="B307" s="13" t="n">
        <v>17</v>
      </c>
      <c r="C307" s="11" t="inlineStr">
        <is>
          <t>Pneus com sulco acima do TWI, sem cortes ou bolhas</t>
        </is>
      </c>
      <c r="D307" s="13" t="n">
        <v>0</v>
      </c>
      <c r="E307" s="41">
        <f>IF(C307="","",A307&amp;"|"&amp;B307)</f>
        <v/>
      </c>
    </row>
    <row r="308">
      <c r="A308" s="11" t="inlineStr">
        <is>
          <t>Ônibus e micro-ônibus</t>
        </is>
      </c>
      <c r="B308" s="13" t="n">
        <v>18</v>
      </c>
      <c r="C308" s="11" t="inlineStr">
        <is>
          <t>Porcas das rodas completas e apertadas</t>
        </is>
      </c>
      <c r="D308" s="13" t="n">
        <v>0</v>
      </c>
      <c r="E308" s="41">
        <f>IF(C308="","",A308&amp;"|"&amp;B308)</f>
        <v/>
      </c>
    </row>
    <row r="309">
      <c r="A309" s="11" t="inlineStr">
        <is>
          <t>Ônibus e micro-ônibus</t>
        </is>
      </c>
      <c r="B309" s="13" t="n">
        <v>19</v>
      </c>
      <c r="C309" s="11" t="inlineStr">
        <is>
          <t>Freio de serviço: pedal firme e sem ruído</t>
        </is>
      </c>
      <c r="D309" s="13" t="n">
        <v>0</v>
      </c>
      <c r="E309" s="41">
        <f>IF(C309="","",A309&amp;"|"&amp;B309)</f>
        <v/>
      </c>
    </row>
    <row r="310">
      <c r="A310" s="11" t="inlineStr">
        <is>
          <t>Ônibus e micro-ônibus</t>
        </is>
      </c>
      <c r="B310" s="13" t="n">
        <v>20</v>
      </c>
      <c r="C310" s="11" t="inlineStr">
        <is>
          <t>Freio de estacionamento segurando o veículo</t>
        </is>
      </c>
      <c r="D310" s="13" t="n">
        <v>0</v>
      </c>
      <c r="E310" s="41">
        <f>IF(C310="","",A310&amp;"|"&amp;B310)</f>
        <v/>
      </c>
    </row>
    <row r="311">
      <c r="A311" s="11" t="inlineStr">
        <is>
          <t>Ônibus e micro-ônibus</t>
        </is>
      </c>
      <c r="B311" s="13" t="n">
        <v>21</v>
      </c>
      <c r="C311" s="11" t="inlineStr">
        <is>
          <t>Faróis baixo e alto funcionando</t>
        </is>
      </c>
      <c r="D311" s="13" t="n">
        <v>0</v>
      </c>
      <c r="E311" s="41">
        <f>IF(C311="","",A311&amp;"|"&amp;B311)</f>
        <v/>
      </c>
    </row>
    <row r="312">
      <c r="A312" s="11" t="inlineStr">
        <is>
          <t>Ônibus e micro-ônibus</t>
        </is>
      </c>
      <c r="B312" s="13" t="n">
        <v>22</v>
      </c>
      <c r="C312" s="11" t="inlineStr">
        <is>
          <t>Lanternas, luz de freio e luz de ré funcionando</t>
        </is>
      </c>
      <c r="D312" s="13" t="n">
        <v>0</v>
      </c>
      <c r="E312" s="41">
        <f>IF(C312="","",A312&amp;"|"&amp;B312)</f>
        <v/>
      </c>
    </row>
    <row r="313">
      <c r="A313" s="11" t="inlineStr">
        <is>
          <t>Ônibus e micro-ônibus</t>
        </is>
      </c>
      <c r="B313" s="13" t="n">
        <v>23</v>
      </c>
      <c r="C313" s="11" t="inlineStr">
        <is>
          <t>Setas e pisca-alerta funcionando</t>
        </is>
      </c>
      <c r="D313" s="13" t="n">
        <v>0</v>
      </c>
      <c r="E313" s="41">
        <f>IF(C313="","",A313&amp;"|"&amp;B313)</f>
        <v/>
      </c>
    </row>
    <row r="314">
      <c r="A314" s="11" t="inlineStr">
        <is>
          <t>Ônibus e micro-ônibus</t>
        </is>
      </c>
      <c r="B314" s="13" t="n">
        <v>24</v>
      </c>
      <c r="C314" s="11" t="inlineStr">
        <is>
          <t>Níveis de óleo do motor, água e fluido de freio</t>
        </is>
      </c>
      <c r="D314" s="13" t="n">
        <v>0</v>
      </c>
      <c r="E314" s="41">
        <f>IF(C314="","",A314&amp;"|"&amp;B314)</f>
        <v/>
      </c>
    </row>
    <row r="315">
      <c r="A315" s="11" t="inlineStr">
        <is>
          <t>Ônibus e micro-ônibus</t>
        </is>
      </c>
      <c r="B315" s="13" t="n">
        <v>25</v>
      </c>
      <c r="C315" s="11" t="inlineStr">
        <is>
          <t>Sem vazamento sob o veículo (óleo, água, ar ou combustível)</t>
        </is>
      </c>
      <c r="D315" s="13" t="n">
        <v>0</v>
      </c>
      <c r="E315" s="41">
        <f>IF(C315="","",A315&amp;"|"&amp;B315)</f>
        <v/>
      </c>
    </row>
    <row r="316">
      <c r="A316" s="11" t="inlineStr">
        <is>
          <t>Ônibus e micro-ônibus</t>
        </is>
      </c>
      <c r="B316" s="13" t="n">
        <v>26</v>
      </c>
      <c r="C316" s="11" t="inlineStr">
        <is>
          <t>Combustível suficiente para a rota</t>
        </is>
      </c>
      <c r="D316" s="13" t="n">
        <v>0</v>
      </c>
      <c r="E316" s="41">
        <f>IF(C316="","",A316&amp;"|"&amp;B316)</f>
        <v/>
      </c>
    </row>
    <row r="317">
      <c r="A317" s="38" t="inlineStr">
        <is>
          <t>Ônibus e micro-ônibus</t>
        </is>
      </c>
      <c r="B317" s="39" t="n">
        <v>27</v>
      </c>
      <c r="C317" s="40" t="inlineStr">
        <is>
          <t>3 · Salão e passageiros</t>
        </is>
      </c>
      <c r="D317" s="39" t="n">
        <v>1</v>
      </c>
      <c r="E317" s="41">
        <f>IF(C317="","",A317&amp;"|"&amp;B317)</f>
        <v/>
      </c>
    </row>
    <row r="318">
      <c r="A318" s="11" t="inlineStr">
        <is>
          <t>Ônibus e micro-ônibus</t>
        </is>
      </c>
      <c r="B318" s="13" t="n">
        <v>28</v>
      </c>
      <c r="C318" s="11" t="inlineStr">
        <is>
          <t>Portas e degraus abrindo, fechando e sem folga</t>
        </is>
      </c>
      <c r="D318" s="13" t="n">
        <v>0</v>
      </c>
      <c r="E318" s="41">
        <f>IF(C318="","",A318&amp;"|"&amp;B318)</f>
        <v/>
      </c>
    </row>
    <row r="319">
      <c r="A319" s="11" t="inlineStr">
        <is>
          <t>Ônibus e micro-ônibus</t>
        </is>
      </c>
      <c r="B319" s="13" t="n">
        <v>29</v>
      </c>
      <c r="C319" s="11" t="inlineStr">
        <is>
          <t>Bancos fixados e sem danos</t>
        </is>
      </c>
      <c r="D319" s="13" t="n">
        <v>0</v>
      </c>
      <c r="E319" s="41">
        <f>IF(C319="","",A319&amp;"|"&amp;B319)</f>
        <v/>
      </c>
    </row>
    <row r="320">
      <c r="A320" s="11" t="inlineStr">
        <is>
          <t>Ônibus e micro-ônibus</t>
        </is>
      </c>
      <c r="B320" s="13" t="n">
        <v>30</v>
      </c>
      <c r="C320" s="11" t="inlineStr">
        <is>
          <t>Iluminação interna funcionando</t>
        </is>
      </c>
      <c r="D320" s="13" t="n">
        <v>0</v>
      </c>
      <c r="E320" s="41">
        <f>IF(C320="","",A320&amp;"|"&amp;B320)</f>
        <v/>
      </c>
    </row>
    <row r="321">
      <c r="A321" s="11" t="inlineStr">
        <is>
          <t>Ônibus e micro-ônibus</t>
        </is>
      </c>
      <c r="B321" s="13" t="n">
        <v>31</v>
      </c>
      <c r="C321" s="11" t="inlineStr">
        <is>
          <t>Letreiro ou itinerário correto</t>
        </is>
      </c>
      <c r="D321" s="13" t="n">
        <v>0</v>
      </c>
      <c r="E321" s="41">
        <f>IF(C321="","",A321&amp;"|"&amp;B321)</f>
        <v/>
      </c>
    </row>
    <row r="322">
      <c r="A322" s="11" t="inlineStr">
        <is>
          <t>Ônibus e micro-ônibus</t>
        </is>
      </c>
      <c r="B322" s="13" t="n">
        <v>32</v>
      </c>
      <c r="C322" s="11" t="inlineStr">
        <is>
          <t>Salão limpo, sem objetos no corredor</t>
        </is>
      </c>
      <c r="D322" s="13" t="n">
        <v>0</v>
      </c>
      <c r="E322" s="41">
        <f>IF(C322="","",A322&amp;"|"&amp;B322)</f>
        <v/>
      </c>
    </row>
    <row r="323">
      <c r="A323" s="11" t="inlineStr">
        <is>
          <t>Ônibus e micro-ônibus</t>
        </is>
      </c>
      <c r="B323" s="13" t="n">
        <v>33</v>
      </c>
      <c r="C323" s="11" t="inlineStr">
        <is>
          <t>Bagageiro fechando e travando</t>
        </is>
      </c>
      <c r="D323" s="13" t="n">
        <v>0</v>
      </c>
      <c r="E323" s="41">
        <f>IF(C323="","",A323&amp;"|"&amp;B323)</f>
        <v/>
      </c>
    </row>
    <row r="324">
      <c r="A324" s="11" t="inlineStr">
        <is>
          <t>Ônibus e micro-ônibus</t>
        </is>
      </c>
      <c r="B324" s="13" t="n">
        <v>34</v>
      </c>
      <c r="C324" s="11" t="n"/>
      <c r="D324" s="13" t="n">
        <v>0</v>
      </c>
      <c r="E324" s="41">
        <f>IF(C324="","",A324&amp;"|"&amp;B324)</f>
        <v/>
      </c>
    </row>
    <row r="325">
      <c r="A325" s="11" t="inlineStr">
        <is>
          <t>Ônibus e micro-ônibus</t>
        </is>
      </c>
      <c r="B325" s="13" t="n">
        <v>35</v>
      </c>
      <c r="C325" s="11" t="n"/>
      <c r="D325" s="13" t="n">
        <v>0</v>
      </c>
      <c r="E325" s="41">
        <f>IF(C325="","",A325&amp;"|"&amp;B325)</f>
        <v/>
      </c>
    </row>
    <row r="326">
      <c r="A326" s="11" t="inlineStr">
        <is>
          <t>Ônibus e micro-ônibus</t>
        </is>
      </c>
      <c r="B326" s="13" t="n">
        <v>36</v>
      </c>
      <c r="C326" s="11" t="n"/>
      <c r="D326" s="13" t="n">
        <v>0</v>
      </c>
      <c r="E326" s="41">
        <f>IF(C326="","",A326&amp;"|"&amp;B326)</f>
        <v/>
      </c>
    </row>
    <row r="327">
      <c r="A327" s="11" t="inlineStr">
        <is>
          <t>Ônibus e micro-ônibus</t>
        </is>
      </c>
      <c r="B327" s="13" t="n">
        <v>37</v>
      </c>
      <c r="C327" s="11" t="n"/>
      <c r="D327" s="13" t="n">
        <v>0</v>
      </c>
      <c r="E327" s="41">
        <f>IF(C327="","",A327&amp;"|"&amp;B327)</f>
        <v/>
      </c>
    </row>
    <row r="328">
      <c r="A328" s="11" t="inlineStr">
        <is>
          <t>Ônibus e micro-ônibus</t>
        </is>
      </c>
      <c r="B328" s="13" t="n">
        <v>38</v>
      </c>
      <c r="C328" s="11" t="n"/>
      <c r="D328" s="13" t="n">
        <v>0</v>
      </c>
      <c r="E328" s="41">
        <f>IF(C328="","",A328&amp;"|"&amp;B328)</f>
        <v/>
      </c>
    </row>
    <row r="329">
      <c r="A329" s="11" t="inlineStr">
        <is>
          <t>Ônibus e micro-ônibus</t>
        </is>
      </c>
      <c r="B329" s="13" t="n">
        <v>39</v>
      </c>
      <c r="C329" s="11" t="n"/>
      <c r="D329" s="13" t="n">
        <v>0</v>
      </c>
      <c r="E329" s="41">
        <f>IF(C329="","",A329&amp;"|"&amp;B329)</f>
        <v/>
      </c>
    </row>
    <row r="330">
      <c r="A330" s="11" t="inlineStr">
        <is>
          <t>Ônibus e micro-ônibus</t>
        </is>
      </c>
      <c r="B330" s="13" t="n">
        <v>40</v>
      </c>
      <c r="C330" s="11" t="n"/>
      <c r="D330" s="13" t="n">
        <v>0</v>
      </c>
      <c r="E330" s="41">
        <f>IF(C330="","",A330&amp;"|"&amp;B330)</f>
        <v/>
      </c>
    </row>
    <row r="331">
      <c r="A331" s="11" t="inlineStr">
        <is>
          <t>Ônibus e micro-ônibus</t>
        </is>
      </c>
      <c r="B331" s="13" t="n">
        <v>41</v>
      </c>
      <c r="C331" s="11" t="n"/>
      <c r="D331" s="13" t="n">
        <v>0</v>
      </c>
      <c r="E331" s="41">
        <f>IF(C331="","",A331&amp;"|"&amp;B331)</f>
        <v/>
      </c>
    </row>
    <row r="332">
      <c r="A332" s="11" t="inlineStr">
        <is>
          <t>Ônibus e micro-ônibus</t>
        </is>
      </c>
      <c r="B332" s="13" t="n">
        <v>42</v>
      </c>
      <c r="C332" s="11" t="n"/>
      <c r="D332" s="13" t="n">
        <v>0</v>
      </c>
      <c r="E332" s="41">
        <f>IF(C332="","",A332&amp;"|"&amp;B332)</f>
        <v/>
      </c>
    </row>
    <row r="333">
      <c r="A333" s="11" t="inlineStr">
        <is>
          <t>Ônibus e micro-ônibus</t>
        </is>
      </c>
      <c r="B333" s="13" t="n">
        <v>43</v>
      </c>
      <c r="C333" s="11" t="n"/>
      <c r="D333" s="13" t="n">
        <v>0</v>
      </c>
      <c r="E333" s="41">
        <f>IF(C333="","",A333&amp;"|"&amp;B333)</f>
        <v/>
      </c>
    </row>
    <row r="334">
      <c r="A334" s="11" t="inlineStr">
        <is>
          <t>Ônibus e micro-ônibus</t>
        </is>
      </c>
      <c r="B334" s="13" t="n">
        <v>44</v>
      </c>
      <c r="C334" s="11" t="n"/>
      <c r="D334" s="13" t="n">
        <v>0</v>
      </c>
      <c r="E334" s="41">
        <f>IF(C334="","",A334&amp;"|"&amp;B334)</f>
        <v/>
      </c>
    </row>
    <row r="335">
      <c r="A335" s="11" t="inlineStr">
        <is>
          <t>Ônibus e micro-ônibus</t>
        </is>
      </c>
      <c r="B335" s="13" t="n">
        <v>45</v>
      </c>
      <c r="C335" s="11" t="n"/>
      <c r="D335" s="13" t="n">
        <v>0</v>
      </c>
      <c r="E335" s="41">
        <f>IF(C335="","",A335&amp;"|"&amp;B335)</f>
        <v/>
      </c>
    </row>
    <row r="336">
      <c r="A336" s="11" t="inlineStr">
        <is>
          <t>Ônibus e micro-ônibus</t>
        </is>
      </c>
      <c r="B336" s="13" t="n">
        <v>46</v>
      </c>
      <c r="C336" s="11" t="n"/>
      <c r="D336" s="13" t="n">
        <v>0</v>
      </c>
      <c r="E336" s="41">
        <f>IF(C336="","",A336&amp;"|"&amp;B336)</f>
        <v/>
      </c>
    </row>
    <row r="337">
      <c r="A337" s="11" t="inlineStr">
        <is>
          <t>Ônibus e micro-ônibus</t>
        </is>
      </c>
      <c r="B337" s="13" t="n">
        <v>47</v>
      </c>
      <c r="C337" s="11" t="n"/>
      <c r="D337" s="13" t="n">
        <v>0</v>
      </c>
      <c r="E337" s="41">
        <f>IF(C337="","",A337&amp;"|"&amp;B337)</f>
        <v/>
      </c>
    </row>
    <row r="338">
      <c r="A338" s="11" t="inlineStr">
        <is>
          <t>Ônibus e micro-ônibus</t>
        </is>
      </c>
      <c r="B338" s="13" t="n">
        <v>48</v>
      </c>
      <c r="C338" s="11" t="n"/>
      <c r="D338" s="13" t="n">
        <v>0</v>
      </c>
      <c r="E338" s="41">
        <f>IF(C338="","",A338&amp;"|"&amp;B338)</f>
        <v/>
      </c>
    </row>
    <row r="339">
      <c r="A339" s="38" t="inlineStr">
        <is>
          <t>Trator agrícola</t>
        </is>
      </c>
      <c r="B339" s="39" t="n">
        <v>1</v>
      </c>
      <c r="C339" s="40" t="inlineStr">
        <is>
          <t>1 · Operador e segurança</t>
        </is>
      </c>
      <c r="D339" s="39" t="n">
        <v>1</v>
      </c>
      <c r="E339" s="41">
        <f>IF(C339="","",A339&amp;"|"&amp;B339)</f>
        <v/>
      </c>
    </row>
    <row r="340">
      <c r="A340" s="11" t="inlineStr">
        <is>
          <t>Trator agrícola</t>
        </is>
      </c>
      <c r="B340" s="13" t="n">
        <v>2</v>
      </c>
      <c r="C340" s="11" t="inlineStr">
        <is>
          <t>Operador habilitado e autorizado a operar</t>
        </is>
      </c>
      <c r="D340" s="13" t="n">
        <v>0</v>
      </c>
      <c r="E340" s="41">
        <f>IF(C340="","",A340&amp;"|"&amp;B340)</f>
        <v/>
      </c>
    </row>
    <row r="341">
      <c r="A341" s="11" t="inlineStr">
        <is>
          <t>Trator agrícola</t>
        </is>
      </c>
      <c r="B341" s="13" t="n">
        <v>3</v>
      </c>
      <c r="C341" s="11" t="inlineStr">
        <is>
          <t>Cabine ou arco de proteção (EPS) íntegro</t>
        </is>
      </c>
      <c r="D341" s="13" t="n">
        <v>0</v>
      </c>
      <c r="E341" s="41">
        <f>IF(C341="","",A341&amp;"|"&amp;B341)</f>
        <v/>
      </c>
    </row>
    <row r="342">
      <c r="A342" s="11" t="inlineStr">
        <is>
          <t>Trator agrícola</t>
        </is>
      </c>
      <c r="B342" s="13" t="n">
        <v>4</v>
      </c>
      <c r="C342" s="11" t="inlineStr">
        <is>
          <t>Cinto de segurança íntegro e travando</t>
        </is>
      </c>
      <c r="D342" s="13" t="n">
        <v>0</v>
      </c>
      <c r="E342" s="41">
        <f>IF(C342="","",A342&amp;"|"&amp;B342)</f>
        <v/>
      </c>
    </row>
    <row r="343">
      <c r="A343" s="11" t="inlineStr">
        <is>
          <t>Trator agrícola</t>
        </is>
      </c>
      <c r="B343" s="13" t="n">
        <v>5</v>
      </c>
      <c r="C343" s="11" t="inlineStr">
        <is>
          <t>Extintor na validade, carregado e fixado</t>
        </is>
      </c>
      <c r="D343" s="13" t="n">
        <v>0</v>
      </c>
      <c r="E343" s="41">
        <f>IF(C343="","",A343&amp;"|"&amp;B343)</f>
        <v/>
      </c>
    </row>
    <row r="344">
      <c r="A344" s="11" t="inlineStr">
        <is>
          <t>Trator agrícola</t>
        </is>
      </c>
      <c r="B344" s="13" t="n">
        <v>6</v>
      </c>
      <c r="C344" s="11" t="inlineStr">
        <is>
          <t>Luzes, giroflex e triângulo funcionando</t>
        </is>
      </c>
      <c r="D344" s="13" t="n">
        <v>0</v>
      </c>
      <c r="E344" s="41">
        <f>IF(C344="","",A344&amp;"|"&amp;B344)</f>
        <v/>
      </c>
    </row>
    <row r="345">
      <c r="A345" s="11" t="inlineStr">
        <is>
          <t>Trator agrícola</t>
        </is>
      </c>
      <c r="B345" s="13" t="n">
        <v>7</v>
      </c>
      <c r="C345" s="11" t="inlineStr">
        <is>
          <t>Retrovisores íntegros e regulados</t>
        </is>
      </c>
      <c r="D345" s="13" t="n">
        <v>0</v>
      </c>
      <c r="E345" s="41">
        <f>IF(C345="","",A345&amp;"|"&amp;B345)</f>
        <v/>
      </c>
    </row>
    <row r="346">
      <c r="A346" s="11" t="inlineStr">
        <is>
          <t>Trator agrícola</t>
        </is>
      </c>
      <c r="B346" s="13" t="n">
        <v>8</v>
      </c>
      <c r="C346" s="11" t="inlineStr">
        <is>
          <t>Buzina e alarme de ré funcionando</t>
        </is>
      </c>
      <c r="D346" s="13" t="n">
        <v>0</v>
      </c>
      <c r="E346" s="41">
        <f>IF(C346="","",A346&amp;"|"&amp;B346)</f>
        <v/>
      </c>
    </row>
    <row r="347">
      <c r="A347" s="11" t="inlineStr">
        <is>
          <t>Trator agrícola</t>
        </is>
      </c>
      <c r="B347" s="13" t="n">
        <v>9</v>
      </c>
      <c r="C347" s="11" t="inlineStr">
        <is>
          <t>Painel e horímetro funcionando</t>
        </is>
      </c>
      <c r="D347" s="13" t="n">
        <v>0</v>
      </c>
      <c r="E347" s="41">
        <f>IF(C347="","",A347&amp;"|"&amp;B347)</f>
        <v/>
      </c>
    </row>
    <row r="348">
      <c r="A348" s="11" t="inlineStr">
        <is>
          <t>Trator agrícola</t>
        </is>
      </c>
      <c r="B348" s="13" t="n">
        <v>10</v>
      </c>
      <c r="C348" s="11" t="inlineStr">
        <is>
          <t>Degraus e corrimãos firmes e limpos</t>
        </is>
      </c>
      <c r="D348" s="13" t="n">
        <v>0</v>
      </c>
      <c r="E348" s="41">
        <f>IF(C348="","",A348&amp;"|"&amp;B348)</f>
        <v/>
      </c>
    </row>
    <row r="349">
      <c r="A349" s="11" t="inlineStr">
        <is>
          <t>Trator agrícola</t>
        </is>
      </c>
      <c r="B349" s="13" t="n">
        <v>11</v>
      </c>
      <c r="C349" s="11" t="inlineStr">
        <is>
          <t>Proteções de partes móveis no lugar</t>
        </is>
      </c>
      <c r="D349" s="13" t="n">
        <v>0</v>
      </c>
      <c r="E349" s="41">
        <f>IF(C349="","",A349&amp;"|"&amp;B349)</f>
        <v/>
      </c>
    </row>
    <row r="350">
      <c r="A350" s="38" t="inlineStr">
        <is>
          <t>Trator agrícola</t>
        </is>
      </c>
      <c r="B350" s="39" t="n">
        <v>12</v>
      </c>
      <c r="C350" s="40" t="inlineStr">
        <is>
          <t>2 · Motor, transmissão e rodagem</t>
        </is>
      </c>
      <c r="D350" s="39" t="n">
        <v>1</v>
      </c>
      <c r="E350" s="41">
        <f>IF(C350="","",A350&amp;"|"&amp;B350)</f>
        <v/>
      </c>
    </row>
    <row r="351">
      <c r="A351" s="11" t="inlineStr">
        <is>
          <t>Trator agrícola</t>
        </is>
      </c>
      <c r="B351" s="13" t="n">
        <v>13</v>
      </c>
      <c r="C351" s="11" t="inlineStr">
        <is>
          <t>Nível de óleo do motor</t>
        </is>
      </c>
      <c r="D351" s="13" t="n">
        <v>0</v>
      </c>
      <c r="E351" s="41">
        <f>IF(C351="","",A351&amp;"|"&amp;B351)</f>
        <v/>
      </c>
    </row>
    <row r="352">
      <c r="A352" s="11" t="inlineStr">
        <is>
          <t>Trator agrícola</t>
        </is>
      </c>
      <c r="B352" s="13" t="n">
        <v>14</v>
      </c>
      <c r="C352" s="11" t="inlineStr">
        <is>
          <t>Nível da água do radiador e colmeia limpa</t>
        </is>
      </c>
      <c r="D352" s="13" t="n">
        <v>0</v>
      </c>
      <c r="E352" s="41">
        <f>IF(C352="","",A352&amp;"|"&amp;B352)</f>
        <v/>
      </c>
    </row>
    <row r="353">
      <c r="A353" s="11" t="inlineStr">
        <is>
          <t>Trator agrícola</t>
        </is>
      </c>
      <c r="B353" s="13" t="n">
        <v>15</v>
      </c>
      <c r="C353" s="11" t="inlineStr">
        <is>
          <t>Filtro de ar limpo e indicador de restrição</t>
        </is>
      </c>
      <c r="D353" s="13" t="n">
        <v>0</v>
      </c>
      <c r="E353" s="41">
        <f>IF(C353="","",A353&amp;"|"&amp;B353)</f>
        <v/>
      </c>
    </row>
    <row r="354">
      <c r="A354" s="11" t="inlineStr">
        <is>
          <t>Trator agrícola</t>
        </is>
      </c>
      <c r="B354" s="13" t="n">
        <v>16</v>
      </c>
      <c r="C354" s="11" t="inlineStr">
        <is>
          <t>Combustível suficiente para a jornada</t>
        </is>
      </c>
      <c r="D354" s="13" t="n">
        <v>0</v>
      </c>
      <c r="E354" s="41">
        <f>IF(C354="","",A354&amp;"|"&amp;B354)</f>
        <v/>
      </c>
    </row>
    <row r="355">
      <c r="A355" s="11" t="inlineStr">
        <is>
          <t>Trator agrícola</t>
        </is>
      </c>
      <c r="B355" s="13" t="n">
        <v>17</v>
      </c>
      <c r="C355" s="11" t="inlineStr">
        <is>
          <t>Nível do óleo hidráulico e da transmissão</t>
        </is>
      </c>
      <c r="D355" s="13" t="n">
        <v>0</v>
      </c>
      <c r="E355" s="41">
        <f>IF(C355="","",A355&amp;"|"&amp;B355)</f>
        <v/>
      </c>
    </row>
    <row r="356">
      <c r="A356" s="11" t="inlineStr">
        <is>
          <t>Trator agrícola</t>
        </is>
      </c>
      <c r="B356" s="13" t="n">
        <v>18</v>
      </c>
      <c r="C356" s="11" t="inlineStr">
        <is>
          <t>Sem vazamento (óleo, água, combustível ou hidráulico)</t>
        </is>
      </c>
      <c r="D356" s="13" t="n">
        <v>0</v>
      </c>
      <c r="E356" s="41">
        <f>IF(C356="","",A356&amp;"|"&amp;B356)</f>
        <v/>
      </c>
    </row>
    <row r="357">
      <c r="A357" s="11" t="inlineStr">
        <is>
          <t>Trator agrícola</t>
        </is>
      </c>
      <c r="B357" s="13" t="n">
        <v>19</v>
      </c>
      <c r="C357" s="11" t="inlineStr">
        <is>
          <t>Correias sem trincas e com tensão correta</t>
        </is>
      </c>
      <c r="D357" s="13" t="n">
        <v>0</v>
      </c>
      <c r="E357" s="41">
        <f>IF(C357="","",A357&amp;"|"&amp;B357)</f>
        <v/>
      </c>
    </row>
    <row r="358">
      <c r="A358" s="11" t="inlineStr">
        <is>
          <t>Trator agrícola</t>
        </is>
      </c>
      <c r="B358" s="13" t="n">
        <v>20</v>
      </c>
      <c r="C358" s="11" t="inlineStr">
        <is>
          <t>Bateria fixada e sem oxidação nos polos</t>
        </is>
      </c>
      <c r="D358" s="13" t="n">
        <v>0</v>
      </c>
      <c r="E358" s="41">
        <f>IF(C358="","",A358&amp;"|"&amp;B358)</f>
        <v/>
      </c>
    </row>
    <row r="359">
      <c r="A359" s="11" t="inlineStr">
        <is>
          <t>Trator agrícola</t>
        </is>
      </c>
      <c r="B359" s="13" t="n">
        <v>21</v>
      </c>
      <c r="C359" s="11" t="inlineStr">
        <is>
          <t>Freios de serviço e de estacionamento atuando</t>
        </is>
      </c>
      <c r="D359" s="13" t="n">
        <v>0</v>
      </c>
      <c r="E359" s="41">
        <f>IF(C359="","",A359&amp;"|"&amp;B359)</f>
        <v/>
      </c>
    </row>
    <row r="360">
      <c r="A360" s="11" t="inlineStr">
        <is>
          <t>Trator agrícola</t>
        </is>
      </c>
      <c r="B360" s="13" t="n">
        <v>22</v>
      </c>
      <c r="C360" s="11" t="inlineStr">
        <is>
          <t>Embreagem e direção sem folga excessiva</t>
        </is>
      </c>
      <c r="D360" s="13" t="n">
        <v>0</v>
      </c>
      <c r="E360" s="41">
        <f>IF(C360="","",A360&amp;"|"&amp;B360)</f>
        <v/>
      </c>
    </row>
    <row r="361">
      <c r="A361" s="11" t="inlineStr">
        <is>
          <t>Trator agrícola</t>
        </is>
      </c>
      <c r="B361" s="13" t="n">
        <v>23</v>
      </c>
      <c r="C361" s="11" t="inlineStr">
        <is>
          <t>Pneus calibrados e com sulco (ou esteiras tensionadas)</t>
        </is>
      </c>
      <c r="D361" s="13" t="n">
        <v>0</v>
      </c>
      <c r="E361" s="41">
        <f>IF(C361="","",A361&amp;"|"&amp;B361)</f>
        <v/>
      </c>
    </row>
    <row r="362">
      <c r="A362" s="11" t="inlineStr">
        <is>
          <t>Trator agrícola</t>
        </is>
      </c>
      <c r="B362" s="13" t="n">
        <v>24</v>
      </c>
      <c r="C362" s="11" t="inlineStr">
        <is>
          <t>Porcas das rodas completas e apertadas</t>
        </is>
      </c>
      <c r="D362" s="13" t="n">
        <v>0</v>
      </c>
      <c r="E362" s="41">
        <f>IF(C362="","",A362&amp;"|"&amp;B362)</f>
        <v/>
      </c>
    </row>
    <row r="363">
      <c r="A363" s="11" t="inlineStr">
        <is>
          <t>Trator agrícola</t>
        </is>
      </c>
      <c r="B363" s="13" t="n">
        <v>25</v>
      </c>
      <c r="C363" s="11" t="inlineStr">
        <is>
          <t>Lastro e contrapesos fixados</t>
        </is>
      </c>
      <c r="D363" s="13" t="n">
        <v>0</v>
      </c>
      <c r="E363" s="41">
        <f>IF(C363="","",A363&amp;"|"&amp;B363)</f>
        <v/>
      </c>
    </row>
    <row r="364">
      <c r="A364" s="38" t="inlineStr">
        <is>
          <t>Trator agrícola</t>
        </is>
      </c>
      <c r="B364" s="39" t="n">
        <v>26</v>
      </c>
      <c r="C364" s="40" t="inlineStr">
        <is>
          <t>3 · Implemento e tomada de força</t>
        </is>
      </c>
      <c r="D364" s="39" t="n">
        <v>1</v>
      </c>
      <c r="E364" s="41">
        <f>IF(C364="","",A364&amp;"|"&amp;B364)</f>
        <v/>
      </c>
    </row>
    <row r="365">
      <c r="A365" s="11" t="inlineStr">
        <is>
          <t>Trator agrícola</t>
        </is>
      </c>
      <c r="B365" s="13" t="n">
        <v>27</v>
      </c>
      <c r="C365" s="11" t="inlineStr">
        <is>
          <t>Proteção da tomada de força (TDP) no lugar</t>
        </is>
      </c>
      <c r="D365" s="13" t="n">
        <v>0</v>
      </c>
      <c r="E365" s="41">
        <f>IF(C365="","",A365&amp;"|"&amp;B365)</f>
        <v/>
      </c>
    </row>
    <row r="366">
      <c r="A366" s="11" t="inlineStr">
        <is>
          <t>Trator agrícola</t>
        </is>
      </c>
      <c r="B366" s="13" t="n">
        <v>28</v>
      </c>
      <c r="C366" s="11" t="inlineStr">
        <is>
          <t>Engate de três pontos com pinos travados</t>
        </is>
      </c>
      <c r="D366" s="13" t="n">
        <v>0</v>
      </c>
      <c r="E366" s="41">
        <f>IF(C366="","",A366&amp;"|"&amp;B366)</f>
        <v/>
      </c>
    </row>
    <row r="367">
      <c r="A367" s="11" t="inlineStr">
        <is>
          <t>Trator agrícola</t>
        </is>
      </c>
      <c r="B367" s="13" t="n">
        <v>29</v>
      </c>
      <c r="C367" s="11" t="inlineStr">
        <is>
          <t>Implemento fixado e sem trinca</t>
        </is>
      </c>
      <c r="D367" s="13" t="n">
        <v>0</v>
      </c>
      <c r="E367" s="41">
        <f>IF(C367="","",A367&amp;"|"&amp;B367)</f>
        <v/>
      </c>
    </row>
    <row r="368">
      <c r="A368" s="11" t="inlineStr">
        <is>
          <t>Trator agrícola</t>
        </is>
      </c>
      <c r="B368" s="13" t="n">
        <v>30</v>
      </c>
      <c r="C368" s="11" t="inlineStr">
        <is>
          <t>Mangueiras hidráulicas do implemento sem vazamento</t>
        </is>
      </c>
      <c r="D368" s="13" t="n">
        <v>0</v>
      </c>
      <c r="E368" s="41">
        <f>IF(C368="","",A368&amp;"|"&amp;B368)</f>
        <v/>
      </c>
    </row>
    <row r="369">
      <c r="A369" s="11" t="inlineStr">
        <is>
          <t>Trator agrícola</t>
        </is>
      </c>
      <c r="B369" s="13" t="n">
        <v>31</v>
      </c>
      <c r="C369" s="11" t="inlineStr">
        <is>
          <t>Luzes e sinalização do implemento (se houver)</t>
        </is>
      </c>
      <c r="D369" s="13" t="n">
        <v>0</v>
      </c>
      <c r="E369" s="41">
        <f>IF(C369="","",A369&amp;"|"&amp;B369)</f>
        <v/>
      </c>
    </row>
    <row r="370">
      <c r="A370" s="11" t="inlineStr">
        <is>
          <t>Trator agrícola</t>
        </is>
      </c>
      <c r="B370" s="13" t="n">
        <v>32</v>
      </c>
      <c r="C370" s="11" t="inlineStr">
        <is>
          <t>Barra de tração e engate do reboque travados</t>
        </is>
      </c>
      <c r="D370" s="13" t="n">
        <v>0</v>
      </c>
      <c r="E370" s="41">
        <f>IF(C370="","",A370&amp;"|"&amp;B370)</f>
        <v/>
      </c>
    </row>
    <row r="371">
      <c r="A371" s="11" t="inlineStr">
        <is>
          <t>Trator agrícola</t>
        </is>
      </c>
      <c r="B371" s="13" t="n">
        <v>33</v>
      </c>
      <c r="C371" s="11" t="inlineStr">
        <is>
          <t>Cardan do implemento com proteção e travas</t>
        </is>
      </c>
      <c r="D371" s="13" t="n">
        <v>0</v>
      </c>
      <c r="E371" s="41">
        <f>IF(C371="","",A371&amp;"|"&amp;B371)</f>
        <v/>
      </c>
    </row>
    <row r="372">
      <c r="A372" s="11" t="inlineStr">
        <is>
          <t>Trator agrícola</t>
        </is>
      </c>
      <c r="B372" s="13" t="n">
        <v>34</v>
      </c>
      <c r="C372" s="11" t="n"/>
      <c r="D372" s="13" t="n">
        <v>0</v>
      </c>
      <c r="E372" s="41">
        <f>IF(C372="","",A372&amp;"|"&amp;B372)</f>
        <v/>
      </c>
    </row>
    <row r="373">
      <c r="A373" s="11" t="inlineStr">
        <is>
          <t>Trator agrícola</t>
        </is>
      </c>
      <c r="B373" s="13" t="n">
        <v>35</v>
      </c>
      <c r="C373" s="11" t="n"/>
      <c r="D373" s="13" t="n">
        <v>0</v>
      </c>
      <c r="E373" s="41">
        <f>IF(C373="","",A373&amp;"|"&amp;B373)</f>
        <v/>
      </c>
    </row>
    <row r="374">
      <c r="A374" s="11" t="inlineStr">
        <is>
          <t>Trator agrícola</t>
        </is>
      </c>
      <c r="B374" s="13" t="n">
        <v>36</v>
      </c>
      <c r="C374" s="11" t="n"/>
      <c r="D374" s="13" t="n">
        <v>0</v>
      </c>
      <c r="E374" s="41">
        <f>IF(C374="","",A374&amp;"|"&amp;B374)</f>
        <v/>
      </c>
    </row>
    <row r="375">
      <c r="A375" s="11" t="inlineStr">
        <is>
          <t>Trator agrícola</t>
        </is>
      </c>
      <c r="B375" s="13" t="n">
        <v>37</v>
      </c>
      <c r="C375" s="11" t="n"/>
      <c r="D375" s="13" t="n">
        <v>0</v>
      </c>
      <c r="E375" s="41">
        <f>IF(C375="","",A375&amp;"|"&amp;B375)</f>
        <v/>
      </c>
    </row>
    <row r="376">
      <c r="A376" s="11" t="inlineStr">
        <is>
          <t>Trator agrícola</t>
        </is>
      </c>
      <c r="B376" s="13" t="n">
        <v>38</v>
      </c>
      <c r="C376" s="11" t="n"/>
      <c r="D376" s="13" t="n">
        <v>0</v>
      </c>
      <c r="E376" s="41">
        <f>IF(C376="","",A376&amp;"|"&amp;B376)</f>
        <v/>
      </c>
    </row>
    <row r="377">
      <c r="A377" s="11" t="inlineStr">
        <is>
          <t>Trator agrícola</t>
        </is>
      </c>
      <c r="B377" s="13" t="n">
        <v>39</v>
      </c>
      <c r="C377" s="11" t="n"/>
      <c r="D377" s="13" t="n">
        <v>0</v>
      </c>
      <c r="E377" s="41">
        <f>IF(C377="","",A377&amp;"|"&amp;B377)</f>
        <v/>
      </c>
    </row>
    <row r="378">
      <c r="A378" s="11" t="inlineStr">
        <is>
          <t>Trator agrícola</t>
        </is>
      </c>
      <c r="B378" s="13" t="n">
        <v>40</v>
      </c>
      <c r="C378" s="11" t="n"/>
      <c r="D378" s="13" t="n">
        <v>0</v>
      </c>
      <c r="E378" s="41">
        <f>IF(C378="","",A378&amp;"|"&amp;B378)</f>
        <v/>
      </c>
    </row>
    <row r="379">
      <c r="A379" s="11" t="inlineStr">
        <is>
          <t>Trator agrícola</t>
        </is>
      </c>
      <c r="B379" s="13" t="n">
        <v>41</v>
      </c>
      <c r="C379" s="11" t="n"/>
      <c r="D379" s="13" t="n">
        <v>0</v>
      </c>
      <c r="E379" s="41">
        <f>IF(C379="","",A379&amp;"|"&amp;B379)</f>
        <v/>
      </c>
    </row>
    <row r="380">
      <c r="A380" s="11" t="inlineStr">
        <is>
          <t>Trator agrícola</t>
        </is>
      </c>
      <c r="B380" s="13" t="n">
        <v>42</v>
      </c>
      <c r="C380" s="11" t="n"/>
      <c r="D380" s="13" t="n">
        <v>0</v>
      </c>
      <c r="E380" s="41">
        <f>IF(C380="","",A380&amp;"|"&amp;B380)</f>
        <v/>
      </c>
    </row>
    <row r="381">
      <c r="A381" s="11" t="inlineStr">
        <is>
          <t>Trator agrícola</t>
        </is>
      </c>
      <c r="B381" s="13" t="n">
        <v>43</v>
      </c>
      <c r="C381" s="11" t="n"/>
      <c r="D381" s="13" t="n">
        <v>0</v>
      </c>
      <c r="E381" s="41">
        <f>IF(C381="","",A381&amp;"|"&amp;B381)</f>
        <v/>
      </c>
    </row>
    <row r="382">
      <c r="A382" s="11" t="inlineStr">
        <is>
          <t>Trator agrícola</t>
        </is>
      </c>
      <c r="B382" s="13" t="n">
        <v>44</v>
      </c>
      <c r="C382" s="11" t="n"/>
      <c r="D382" s="13" t="n">
        <v>0</v>
      </c>
      <c r="E382" s="41">
        <f>IF(C382="","",A382&amp;"|"&amp;B382)</f>
        <v/>
      </c>
    </row>
    <row r="383">
      <c r="A383" s="11" t="inlineStr">
        <is>
          <t>Trator agrícola</t>
        </is>
      </c>
      <c r="B383" s="13" t="n">
        <v>45</v>
      </c>
      <c r="C383" s="11" t="n"/>
      <c r="D383" s="13" t="n">
        <v>0</v>
      </c>
      <c r="E383" s="41">
        <f>IF(C383="","",A383&amp;"|"&amp;B383)</f>
        <v/>
      </c>
    </row>
    <row r="384">
      <c r="A384" s="11" t="inlineStr">
        <is>
          <t>Trator agrícola</t>
        </is>
      </c>
      <c r="B384" s="13" t="n">
        <v>46</v>
      </c>
      <c r="C384" s="11" t="n"/>
      <c r="D384" s="13" t="n">
        <v>0</v>
      </c>
      <c r="E384" s="41">
        <f>IF(C384="","",A384&amp;"|"&amp;B384)</f>
        <v/>
      </c>
    </row>
    <row r="385">
      <c r="A385" s="11" t="inlineStr">
        <is>
          <t>Trator agrícola</t>
        </is>
      </c>
      <c r="B385" s="13" t="n">
        <v>47</v>
      </c>
      <c r="C385" s="11" t="n"/>
      <c r="D385" s="13" t="n">
        <v>0</v>
      </c>
      <c r="E385" s="41">
        <f>IF(C385="","",A385&amp;"|"&amp;B385)</f>
        <v/>
      </c>
    </row>
    <row r="386">
      <c r="A386" s="11" t="inlineStr">
        <is>
          <t>Trator agrícola</t>
        </is>
      </c>
      <c r="B386" s="13" t="n">
        <v>48</v>
      </c>
      <c r="C386" s="11" t="n"/>
      <c r="D386" s="13" t="n">
        <v>0</v>
      </c>
      <c r="E386" s="41">
        <f>IF(C386="","",A386&amp;"|"&amp;B386)</f>
        <v/>
      </c>
    </row>
    <row r="387">
      <c r="A387" s="38" t="inlineStr">
        <is>
          <t>Empilhadeira</t>
        </is>
      </c>
      <c r="B387" s="39" t="n">
        <v>1</v>
      </c>
      <c r="C387" s="40" t="inlineStr">
        <is>
          <t>1 · Operador e segurança</t>
        </is>
      </c>
      <c r="D387" s="39" t="n">
        <v>1</v>
      </c>
      <c r="E387" s="41">
        <f>IF(C387="","",A387&amp;"|"&amp;B387)</f>
        <v/>
      </c>
    </row>
    <row r="388">
      <c r="A388" s="11" t="inlineStr">
        <is>
          <t>Empilhadeira</t>
        </is>
      </c>
      <c r="B388" s="13" t="n">
        <v>2</v>
      </c>
      <c r="C388" s="11" t="inlineStr">
        <is>
          <t>Operador habilitado (NR-11) e com identificação</t>
        </is>
      </c>
      <c r="D388" s="13" t="n">
        <v>0</v>
      </c>
      <c r="E388" s="41">
        <f>IF(C388="","",A388&amp;"|"&amp;B388)</f>
        <v/>
      </c>
    </row>
    <row r="389">
      <c r="A389" s="11" t="inlineStr">
        <is>
          <t>Empilhadeira</t>
        </is>
      </c>
      <c r="B389" s="13" t="n">
        <v>3</v>
      </c>
      <c r="C389" s="11" t="inlineStr">
        <is>
          <t>Cinto de segurança íntegro e travando</t>
        </is>
      </c>
      <c r="D389" s="13" t="n">
        <v>0</v>
      </c>
      <c r="E389" s="41">
        <f>IF(C389="","",A389&amp;"|"&amp;B389)</f>
        <v/>
      </c>
    </row>
    <row r="390">
      <c r="A390" s="11" t="inlineStr">
        <is>
          <t>Empilhadeira</t>
        </is>
      </c>
      <c r="B390" s="13" t="n">
        <v>4</v>
      </c>
      <c r="C390" s="11" t="inlineStr">
        <is>
          <t>Buzina e alarme de ré funcionando</t>
        </is>
      </c>
      <c r="D390" s="13" t="n">
        <v>0</v>
      </c>
      <c r="E390" s="41">
        <f>IF(C390="","",A390&amp;"|"&amp;B390)</f>
        <v/>
      </c>
    </row>
    <row r="391">
      <c r="A391" s="11" t="inlineStr">
        <is>
          <t>Empilhadeira</t>
        </is>
      </c>
      <c r="B391" s="13" t="n">
        <v>5</v>
      </c>
      <c r="C391" s="11" t="inlineStr">
        <is>
          <t>Sinalização luminosa (giroflex) funcionando</t>
        </is>
      </c>
      <c r="D391" s="13" t="n">
        <v>0</v>
      </c>
      <c r="E391" s="41">
        <f>IF(C391="","",A391&amp;"|"&amp;B391)</f>
        <v/>
      </c>
    </row>
    <row r="392">
      <c r="A392" s="11" t="inlineStr">
        <is>
          <t>Empilhadeira</t>
        </is>
      </c>
      <c r="B392" s="13" t="n">
        <v>6</v>
      </c>
      <c r="C392" s="11" t="inlineStr">
        <is>
          <t>Extintor na validade, carregado e fixado</t>
        </is>
      </c>
      <c r="D392" s="13" t="n">
        <v>0</v>
      </c>
      <c r="E392" s="41">
        <f>IF(C392="","",A392&amp;"|"&amp;B392)</f>
        <v/>
      </c>
    </row>
    <row r="393">
      <c r="A393" s="11" t="inlineStr">
        <is>
          <t>Empilhadeira</t>
        </is>
      </c>
      <c r="B393" s="13" t="n">
        <v>7</v>
      </c>
      <c r="C393" s="11" t="inlineStr">
        <is>
          <t>Protetor do operador (teto) íntegro</t>
        </is>
      </c>
      <c r="D393" s="13" t="n">
        <v>0</v>
      </c>
      <c r="E393" s="41">
        <f>IF(C393="","",A393&amp;"|"&amp;B393)</f>
        <v/>
      </c>
    </row>
    <row r="394">
      <c r="A394" s="11" t="inlineStr">
        <is>
          <t>Empilhadeira</t>
        </is>
      </c>
      <c r="B394" s="13" t="n">
        <v>8</v>
      </c>
      <c r="C394" s="11" t="inlineStr">
        <is>
          <t>Placa de capacidade de carga fixada e legível</t>
        </is>
      </c>
      <c r="D394" s="13" t="n">
        <v>0</v>
      </c>
      <c r="E394" s="41">
        <f>IF(C394="","",A394&amp;"|"&amp;B394)</f>
        <v/>
      </c>
    </row>
    <row r="395">
      <c r="A395" s="11" t="inlineStr">
        <is>
          <t>Empilhadeira</t>
        </is>
      </c>
      <c r="B395" s="13" t="n">
        <v>9</v>
      </c>
      <c r="C395" s="11" t="inlineStr">
        <is>
          <t>Retrovisores íntegros e regulados</t>
        </is>
      </c>
      <c r="D395" s="13" t="n">
        <v>0</v>
      </c>
      <c r="E395" s="41">
        <f>IF(C395="","",A395&amp;"|"&amp;B395)</f>
        <v/>
      </c>
    </row>
    <row r="396">
      <c r="A396" s="11" t="inlineStr">
        <is>
          <t>Empilhadeira</t>
        </is>
      </c>
      <c r="B396" s="13" t="n">
        <v>10</v>
      </c>
      <c r="C396" s="11" t="inlineStr">
        <is>
          <t>Horímetro funcionando</t>
        </is>
      </c>
      <c r="D396" s="13" t="n">
        <v>0</v>
      </c>
      <c r="E396" s="41">
        <f>IF(C396="","",A396&amp;"|"&amp;B396)</f>
        <v/>
      </c>
    </row>
    <row r="397">
      <c r="A397" s="11" t="inlineStr">
        <is>
          <t>Empilhadeira</t>
        </is>
      </c>
      <c r="B397" s="13" t="n">
        <v>11</v>
      </c>
      <c r="C397" s="11" t="inlineStr">
        <is>
          <t>Assento e degraus firmes e limpos</t>
        </is>
      </c>
      <c r="D397" s="13" t="n">
        <v>0</v>
      </c>
      <c r="E397" s="41">
        <f>IF(C397="","",A397&amp;"|"&amp;B397)</f>
        <v/>
      </c>
    </row>
    <row r="398">
      <c r="A398" s="38" t="inlineStr">
        <is>
          <t>Empilhadeira</t>
        </is>
      </c>
      <c r="B398" s="39" t="n">
        <v>12</v>
      </c>
      <c r="C398" s="40" t="inlineStr">
        <is>
          <t>2 · Motor, bateria e rodagem</t>
        </is>
      </c>
      <c r="D398" s="39" t="n">
        <v>1</v>
      </c>
      <c r="E398" s="41">
        <f>IF(C398="","",A398&amp;"|"&amp;B398)</f>
        <v/>
      </c>
    </row>
    <row r="399">
      <c r="A399" s="11" t="inlineStr">
        <is>
          <t>Empilhadeira</t>
        </is>
      </c>
      <c r="B399" s="13" t="n">
        <v>13</v>
      </c>
      <c r="C399" s="11" t="inlineStr">
        <is>
          <t>Nível de óleo do motor (se a combustão)</t>
        </is>
      </c>
      <c r="D399" s="13" t="n">
        <v>0</v>
      </c>
      <c r="E399" s="41">
        <f>IF(C399="","",A399&amp;"|"&amp;B399)</f>
        <v/>
      </c>
    </row>
    <row r="400">
      <c r="A400" s="11" t="inlineStr">
        <is>
          <t>Empilhadeira</t>
        </is>
      </c>
      <c r="B400" s="13" t="n">
        <v>14</v>
      </c>
      <c r="C400" s="11" t="inlineStr">
        <is>
          <t>Nível da água do radiador (se a combustão)</t>
        </is>
      </c>
      <c r="D400" s="13" t="n">
        <v>0</v>
      </c>
      <c r="E400" s="41">
        <f>IF(C400="","",A400&amp;"|"&amp;B400)</f>
        <v/>
      </c>
    </row>
    <row r="401">
      <c r="A401" s="11" t="inlineStr">
        <is>
          <t>Empilhadeira</t>
        </is>
      </c>
      <c r="B401" s="13" t="n">
        <v>15</v>
      </c>
      <c r="C401" s="11" t="inlineStr">
        <is>
          <t>Cilindro de GLP fixado, sem vazamento e válvula aberta</t>
        </is>
      </c>
      <c r="D401" s="13" t="n">
        <v>0</v>
      </c>
      <c r="E401" s="41">
        <f>IF(C401="","",A401&amp;"|"&amp;B401)</f>
        <v/>
      </c>
    </row>
    <row r="402">
      <c r="A402" s="11" t="inlineStr">
        <is>
          <t>Empilhadeira</t>
        </is>
      </c>
      <c r="B402" s="13" t="n">
        <v>16</v>
      </c>
      <c r="C402" s="11" t="inlineStr">
        <is>
          <t>Bateria carregada, sem vazamento de eletrólito (elétrica)</t>
        </is>
      </c>
      <c r="D402" s="13" t="n">
        <v>0</v>
      </c>
      <c r="E402" s="41">
        <f>IF(C402="","",A402&amp;"|"&amp;B402)</f>
        <v/>
      </c>
    </row>
    <row r="403">
      <c r="A403" s="11" t="inlineStr">
        <is>
          <t>Empilhadeira</t>
        </is>
      </c>
      <c r="B403" s="13" t="n">
        <v>17</v>
      </c>
      <c r="C403" s="11" t="inlineStr">
        <is>
          <t>Combustível ou carga da bateria suficientes para o turno</t>
        </is>
      </c>
      <c r="D403" s="13" t="n">
        <v>0</v>
      </c>
      <c r="E403" s="41">
        <f>IF(C403="","",A403&amp;"|"&amp;B403)</f>
        <v/>
      </c>
    </row>
    <row r="404">
      <c r="A404" s="11" t="inlineStr">
        <is>
          <t>Empilhadeira</t>
        </is>
      </c>
      <c r="B404" s="13" t="n">
        <v>18</v>
      </c>
      <c r="C404" s="11" t="inlineStr">
        <is>
          <t>Sem vazamento hidráulico no chão ou nos cilindros</t>
        </is>
      </c>
      <c r="D404" s="13" t="n">
        <v>0</v>
      </c>
      <c r="E404" s="41">
        <f>IF(C404="","",A404&amp;"|"&amp;B404)</f>
        <v/>
      </c>
    </row>
    <row r="405">
      <c r="A405" s="11" t="inlineStr">
        <is>
          <t>Empilhadeira</t>
        </is>
      </c>
      <c r="B405" s="13" t="n">
        <v>19</v>
      </c>
      <c r="C405" s="11" t="inlineStr">
        <is>
          <t>Pneus ou rodas sem desgaste, cortes ou pedaços faltando</t>
        </is>
      </c>
      <c r="D405" s="13" t="n">
        <v>0</v>
      </c>
      <c r="E405" s="41">
        <f>IF(C405="","",A405&amp;"|"&amp;B405)</f>
        <v/>
      </c>
    </row>
    <row r="406">
      <c r="A406" s="11" t="inlineStr">
        <is>
          <t>Empilhadeira</t>
        </is>
      </c>
      <c r="B406" s="13" t="n">
        <v>20</v>
      </c>
      <c r="C406" s="11" t="inlineStr">
        <is>
          <t>Porcas das rodas completas e apertadas</t>
        </is>
      </c>
      <c r="D406" s="13" t="n">
        <v>0</v>
      </c>
      <c r="E406" s="41">
        <f>IF(C406="","",A406&amp;"|"&amp;B406)</f>
        <v/>
      </c>
    </row>
    <row r="407">
      <c r="A407" s="11" t="inlineStr">
        <is>
          <t>Empilhadeira</t>
        </is>
      </c>
      <c r="B407" s="13" t="n">
        <v>21</v>
      </c>
      <c r="C407" s="11" t="inlineStr">
        <is>
          <t>Freio de serviço atuando</t>
        </is>
      </c>
      <c r="D407" s="13" t="n">
        <v>0</v>
      </c>
      <c r="E407" s="41">
        <f>IF(C407="","",A407&amp;"|"&amp;B407)</f>
        <v/>
      </c>
    </row>
    <row r="408">
      <c r="A408" s="11" t="inlineStr">
        <is>
          <t>Empilhadeira</t>
        </is>
      </c>
      <c r="B408" s="13" t="n">
        <v>22</v>
      </c>
      <c r="C408" s="11" t="inlineStr">
        <is>
          <t>Freio de estacionamento segurando a máquina</t>
        </is>
      </c>
      <c r="D408" s="13" t="n">
        <v>0</v>
      </c>
      <c r="E408" s="41">
        <f>IF(C408="","",A408&amp;"|"&amp;B408)</f>
        <v/>
      </c>
    </row>
    <row r="409">
      <c r="A409" s="11" t="inlineStr">
        <is>
          <t>Empilhadeira</t>
        </is>
      </c>
      <c r="B409" s="13" t="n">
        <v>23</v>
      </c>
      <c r="C409" s="11" t="inlineStr">
        <is>
          <t>Direção sem folga excessiva</t>
        </is>
      </c>
      <c r="D409" s="13" t="n">
        <v>0</v>
      </c>
      <c r="E409" s="41">
        <f>IF(C409="","",A409&amp;"|"&amp;B409)</f>
        <v/>
      </c>
    </row>
    <row r="410">
      <c r="A410" s="11" t="inlineStr">
        <is>
          <t>Empilhadeira</t>
        </is>
      </c>
      <c r="B410" s="13" t="n">
        <v>24</v>
      </c>
      <c r="C410" s="11" t="inlineStr">
        <is>
          <t>Faróis e luzes de trabalho funcionando</t>
        </is>
      </c>
      <c r="D410" s="13" t="n">
        <v>0</v>
      </c>
      <c r="E410" s="41">
        <f>IF(C410="","",A410&amp;"|"&amp;B410)</f>
        <v/>
      </c>
    </row>
    <row r="411">
      <c r="A411" s="11" t="inlineStr">
        <is>
          <t>Empilhadeira</t>
        </is>
      </c>
      <c r="B411" s="13" t="n">
        <v>25</v>
      </c>
      <c r="C411" s="11" t="inlineStr">
        <is>
          <t>Nível do óleo hidráulico</t>
        </is>
      </c>
      <c r="D411" s="13" t="n">
        <v>0</v>
      </c>
      <c r="E411" s="41">
        <f>IF(C411="","",A411&amp;"|"&amp;B411)</f>
        <v/>
      </c>
    </row>
    <row r="412">
      <c r="A412" s="38" t="inlineStr">
        <is>
          <t>Empilhadeira</t>
        </is>
      </c>
      <c r="B412" s="39" t="n">
        <v>26</v>
      </c>
      <c r="C412" s="40" t="inlineStr">
        <is>
          <t>3 · Torre e garfos</t>
        </is>
      </c>
      <c r="D412" s="39" t="n">
        <v>1</v>
      </c>
      <c r="E412" s="41">
        <f>IF(C412="","",A412&amp;"|"&amp;B412)</f>
        <v/>
      </c>
    </row>
    <row r="413">
      <c r="A413" s="11" t="inlineStr">
        <is>
          <t>Empilhadeira</t>
        </is>
      </c>
      <c r="B413" s="13" t="n">
        <v>27</v>
      </c>
      <c r="C413" s="11" t="inlineStr">
        <is>
          <t>Garfos sem trinca, empeno ou desgaste no calcanhar</t>
        </is>
      </c>
      <c r="D413" s="13" t="n">
        <v>0</v>
      </c>
      <c r="E413" s="41">
        <f>IF(C413="","",A413&amp;"|"&amp;B413)</f>
        <v/>
      </c>
    </row>
    <row r="414">
      <c r="A414" s="11" t="inlineStr">
        <is>
          <t>Empilhadeira</t>
        </is>
      </c>
      <c r="B414" s="13" t="n">
        <v>28</v>
      </c>
      <c r="C414" s="11" t="inlineStr">
        <is>
          <t>Travas dos garfos posicionadas e funcionando</t>
        </is>
      </c>
      <c r="D414" s="13" t="n">
        <v>0</v>
      </c>
      <c r="E414" s="41">
        <f>IF(C414="","",A414&amp;"|"&amp;B414)</f>
        <v/>
      </c>
    </row>
    <row r="415">
      <c r="A415" s="11" t="inlineStr">
        <is>
          <t>Empilhadeira</t>
        </is>
      </c>
      <c r="B415" s="13" t="n">
        <v>29</v>
      </c>
      <c r="C415" s="11" t="inlineStr">
        <is>
          <t>Correntes de elevação lubrificadas e com tensão igual</t>
        </is>
      </c>
      <c r="D415" s="13" t="n">
        <v>0</v>
      </c>
      <c r="E415" s="41">
        <f>IF(C415="","",A415&amp;"|"&amp;B415)</f>
        <v/>
      </c>
    </row>
    <row r="416">
      <c r="A416" s="11" t="inlineStr">
        <is>
          <t>Empilhadeira</t>
        </is>
      </c>
      <c r="B416" s="13" t="n">
        <v>30</v>
      </c>
      <c r="C416" s="11" t="inlineStr">
        <is>
          <t>Mangueiras hidráulicas sem vazamento ou desgaste</t>
        </is>
      </c>
      <c r="D416" s="13" t="n">
        <v>0</v>
      </c>
      <c r="E416" s="41">
        <f>IF(C416="","",A416&amp;"|"&amp;B416)</f>
        <v/>
      </c>
    </row>
    <row r="417">
      <c r="A417" s="11" t="inlineStr">
        <is>
          <t>Empilhadeira</t>
        </is>
      </c>
      <c r="B417" s="13" t="n">
        <v>31</v>
      </c>
      <c r="C417" s="11" t="inlineStr">
        <is>
          <t>Elevação, inclinação e deslocamento lateral suaves</t>
        </is>
      </c>
      <c r="D417" s="13" t="n">
        <v>0</v>
      </c>
      <c r="E417" s="41">
        <f>IF(C417="","",A417&amp;"|"&amp;B417)</f>
        <v/>
      </c>
    </row>
    <row r="418">
      <c r="A418" s="11" t="inlineStr">
        <is>
          <t>Empilhadeira</t>
        </is>
      </c>
      <c r="B418" s="13" t="n">
        <v>32</v>
      </c>
      <c r="C418" s="11" t="inlineStr">
        <is>
          <t>Encosto de carga fixado</t>
        </is>
      </c>
      <c r="D418" s="13" t="n">
        <v>0</v>
      </c>
      <c r="E418" s="41">
        <f>IF(C418="","",A418&amp;"|"&amp;B418)</f>
        <v/>
      </c>
    </row>
    <row r="419">
      <c r="A419" s="11" t="inlineStr">
        <is>
          <t>Empilhadeira</t>
        </is>
      </c>
      <c r="B419" s="13" t="n">
        <v>33</v>
      </c>
      <c r="C419" s="11" t="inlineStr">
        <is>
          <t>Roletes e trilhos da torre sem folga ou ruído</t>
        </is>
      </c>
      <c r="D419" s="13" t="n">
        <v>0</v>
      </c>
      <c r="E419" s="41">
        <f>IF(C419="","",A419&amp;"|"&amp;B419)</f>
        <v/>
      </c>
    </row>
    <row r="420">
      <c r="A420" s="11" t="inlineStr">
        <is>
          <t>Empilhadeira</t>
        </is>
      </c>
      <c r="B420" s="13" t="n">
        <v>34</v>
      </c>
      <c r="C420" s="11" t="n"/>
      <c r="D420" s="13" t="n">
        <v>0</v>
      </c>
      <c r="E420" s="41">
        <f>IF(C420="","",A420&amp;"|"&amp;B420)</f>
        <v/>
      </c>
    </row>
    <row r="421">
      <c r="A421" s="11" t="inlineStr">
        <is>
          <t>Empilhadeira</t>
        </is>
      </c>
      <c r="B421" s="13" t="n">
        <v>35</v>
      </c>
      <c r="C421" s="11" t="n"/>
      <c r="D421" s="13" t="n">
        <v>0</v>
      </c>
      <c r="E421" s="41">
        <f>IF(C421="","",A421&amp;"|"&amp;B421)</f>
        <v/>
      </c>
    </row>
    <row r="422">
      <c r="A422" s="11" t="inlineStr">
        <is>
          <t>Empilhadeira</t>
        </is>
      </c>
      <c r="B422" s="13" t="n">
        <v>36</v>
      </c>
      <c r="C422" s="11" t="n"/>
      <c r="D422" s="13" t="n">
        <v>0</v>
      </c>
      <c r="E422" s="41">
        <f>IF(C422="","",A422&amp;"|"&amp;B422)</f>
        <v/>
      </c>
    </row>
    <row r="423">
      <c r="A423" s="11" t="inlineStr">
        <is>
          <t>Empilhadeira</t>
        </is>
      </c>
      <c r="B423" s="13" t="n">
        <v>37</v>
      </c>
      <c r="C423" s="11" t="n"/>
      <c r="D423" s="13" t="n">
        <v>0</v>
      </c>
      <c r="E423" s="41">
        <f>IF(C423="","",A423&amp;"|"&amp;B423)</f>
        <v/>
      </c>
    </row>
    <row r="424">
      <c r="A424" s="11" t="inlineStr">
        <is>
          <t>Empilhadeira</t>
        </is>
      </c>
      <c r="B424" s="13" t="n">
        <v>38</v>
      </c>
      <c r="C424" s="11" t="n"/>
      <c r="D424" s="13" t="n">
        <v>0</v>
      </c>
      <c r="E424" s="41">
        <f>IF(C424="","",A424&amp;"|"&amp;B424)</f>
        <v/>
      </c>
    </row>
    <row r="425">
      <c r="A425" s="11" t="inlineStr">
        <is>
          <t>Empilhadeira</t>
        </is>
      </c>
      <c r="B425" s="13" t="n">
        <v>39</v>
      </c>
      <c r="C425" s="11" t="n"/>
      <c r="D425" s="13" t="n">
        <v>0</v>
      </c>
      <c r="E425" s="41">
        <f>IF(C425="","",A425&amp;"|"&amp;B425)</f>
        <v/>
      </c>
    </row>
    <row r="426">
      <c r="A426" s="11" t="inlineStr">
        <is>
          <t>Empilhadeira</t>
        </is>
      </c>
      <c r="B426" s="13" t="n">
        <v>40</v>
      </c>
      <c r="C426" s="11" t="n"/>
      <c r="D426" s="13" t="n">
        <v>0</v>
      </c>
      <c r="E426" s="41">
        <f>IF(C426="","",A426&amp;"|"&amp;B426)</f>
        <v/>
      </c>
    </row>
    <row r="427">
      <c r="A427" s="11" t="inlineStr">
        <is>
          <t>Empilhadeira</t>
        </is>
      </c>
      <c r="B427" s="13" t="n">
        <v>41</v>
      </c>
      <c r="C427" s="11" t="n"/>
      <c r="D427" s="13" t="n">
        <v>0</v>
      </c>
      <c r="E427" s="41">
        <f>IF(C427="","",A427&amp;"|"&amp;B427)</f>
        <v/>
      </c>
    </row>
    <row r="428">
      <c r="A428" s="11" t="inlineStr">
        <is>
          <t>Empilhadeira</t>
        </is>
      </c>
      <c r="B428" s="13" t="n">
        <v>42</v>
      </c>
      <c r="C428" s="11" t="n"/>
      <c r="D428" s="13" t="n">
        <v>0</v>
      </c>
      <c r="E428" s="41">
        <f>IF(C428="","",A428&amp;"|"&amp;B428)</f>
        <v/>
      </c>
    </row>
    <row r="429">
      <c r="A429" s="11" t="inlineStr">
        <is>
          <t>Empilhadeira</t>
        </is>
      </c>
      <c r="B429" s="13" t="n">
        <v>43</v>
      </c>
      <c r="C429" s="11" t="n"/>
      <c r="D429" s="13" t="n">
        <v>0</v>
      </c>
      <c r="E429" s="41">
        <f>IF(C429="","",A429&amp;"|"&amp;B429)</f>
        <v/>
      </c>
    </row>
    <row r="430">
      <c r="A430" s="11" t="inlineStr">
        <is>
          <t>Empilhadeira</t>
        </is>
      </c>
      <c r="B430" s="13" t="n">
        <v>44</v>
      </c>
      <c r="C430" s="11" t="n"/>
      <c r="D430" s="13" t="n">
        <v>0</v>
      </c>
      <c r="E430" s="41">
        <f>IF(C430="","",A430&amp;"|"&amp;B430)</f>
        <v/>
      </c>
    </row>
    <row r="431">
      <c r="A431" s="11" t="inlineStr">
        <is>
          <t>Empilhadeira</t>
        </is>
      </c>
      <c r="B431" s="13" t="n">
        <v>45</v>
      </c>
      <c r="C431" s="11" t="n"/>
      <c r="D431" s="13" t="n">
        <v>0</v>
      </c>
      <c r="E431" s="41">
        <f>IF(C431="","",A431&amp;"|"&amp;B431)</f>
        <v/>
      </c>
    </row>
    <row r="432">
      <c r="A432" s="11" t="inlineStr">
        <is>
          <t>Empilhadeira</t>
        </is>
      </c>
      <c r="B432" s="13" t="n">
        <v>46</v>
      </c>
      <c r="C432" s="11" t="n"/>
      <c r="D432" s="13" t="n">
        <v>0</v>
      </c>
      <c r="E432" s="41">
        <f>IF(C432="","",A432&amp;"|"&amp;B432)</f>
        <v/>
      </c>
    </row>
    <row r="433">
      <c r="A433" s="11" t="inlineStr">
        <is>
          <t>Empilhadeira</t>
        </is>
      </c>
      <c r="B433" s="13" t="n">
        <v>47</v>
      </c>
      <c r="C433" s="11" t="n"/>
      <c r="D433" s="13" t="n">
        <v>0</v>
      </c>
      <c r="E433" s="41">
        <f>IF(C433="","",A433&amp;"|"&amp;B433)</f>
        <v/>
      </c>
    </row>
    <row r="434">
      <c r="A434" s="11" t="inlineStr">
        <is>
          <t>Empilhadeira</t>
        </is>
      </c>
      <c r="B434" s="13" t="n">
        <v>48</v>
      </c>
      <c r="C434" s="11" t="n"/>
      <c r="D434" s="13" t="n">
        <v>0</v>
      </c>
      <c r="E434" s="41">
        <f>IF(C434="","",A434&amp;"|"&amp;B434)</f>
        <v/>
      </c>
    </row>
    <row r="435">
      <c r="A435" s="38" t="inlineStr">
        <is>
          <t>Máquina de obra</t>
        </is>
      </c>
      <c r="B435" s="39" t="n">
        <v>1</v>
      </c>
      <c r="C435" s="40" t="inlineStr">
        <is>
          <t>1 · Operador e segurança</t>
        </is>
      </c>
      <c r="D435" s="39" t="n">
        <v>1</v>
      </c>
      <c r="E435" s="41">
        <f>IF(C435="","",A435&amp;"|"&amp;B435)</f>
        <v/>
      </c>
    </row>
    <row r="436">
      <c r="A436" s="11" t="inlineStr">
        <is>
          <t>Máquina de obra</t>
        </is>
      </c>
      <c r="B436" s="13" t="n">
        <v>2</v>
      </c>
      <c r="C436" s="11" t="inlineStr">
        <is>
          <t>Operador habilitado e autorizado a operar</t>
        </is>
      </c>
      <c r="D436" s="13" t="n">
        <v>0</v>
      </c>
      <c r="E436" s="41">
        <f>IF(C436="","",A436&amp;"|"&amp;B436)</f>
        <v/>
      </c>
    </row>
    <row r="437">
      <c r="A437" s="11" t="inlineStr">
        <is>
          <t>Máquina de obra</t>
        </is>
      </c>
      <c r="B437" s="13" t="n">
        <v>3</v>
      </c>
      <c r="C437" s="11" t="inlineStr">
        <is>
          <t>Cabine ROPS/FOPS íntegra e vidros sem trincas</t>
        </is>
      </c>
      <c r="D437" s="13" t="n">
        <v>0</v>
      </c>
      <c r="E437" s="41">
        <f>IF(C437="","",A437&amp;"|"&amp;B437)</f>
        <v/>
      </c>
    </row>
    <row r="438">
      <c r="A438" s="11" t="inlineStr">
        <is>
          <t>Máquina de obra</t>
        </is>
      </c>
      <c r="B438" s="13" t="n">
        <v>4</v>
      </c>
      <c r="C438" s="11" t="inlineStr">
        <is>
          <t>Cinto de segurança íntegro e travando</t>
        </is>
      </c>
      <c r="D438" s="13" t="n">
        <v>0</v>
      </c>
      <c r="E438" s="41">
        <f>IF(C438="","",A438&amp;"|"&amp;B438)</f>
        <v/>
      </c>
    </row>
    <row r="439">
      <c r="A439" s="11" t="inlineStr">
        <is>
          <t>Máquina de obra</t>
        </is>
      </c>
      <c r="B439" s="13" t="n">
        <v>5</v>
      </c>
      <c r="C439" s="11" t="inlineStr">
        <is>
          <t>Extintor na validade, carregado e fixado</t>
        </is>
      </c>
      <c r="D439" s="13" t="n">
        <v>0</v>
      </c>
      <c r="E439" s="41">
        <f>IF(C439="","",A439&amp;"|"&amp;B439)</f>
        <v/>
      </c>
    </row>
    <row r="440">
      <c r="A440" s="11" t="inlineStr">
        <is>
          <t>Máquina de obra</t>
        </is>
      </c>
      <c r="B440" s="13" t="n">
        <v>6</v>
      </c>
      <c r="C440" s="11" t="inlineStr">
        <is>
          <t>Alarme de ré e buzina funcionando</t>
        </is>
      </c>
      <c r="D440" s="13" t="n">
        <v>0</v>
      </c>
      <c r="E440" s="41">
        <f>IF(C440="","",A440&amp;"|"&amp;B440)</f>
        <v/>
      </c>
    </row>
    <row r="441">
      <c r="A441" s="11" t="inlineStr">
        <is>
          <t>Máquina de obra</t>
        </is>
      </c>
      <c r="B441" s="13" t="n">
        <v>7</v>
      </c>
      <c r="C441" s="11" t="inlineStr">
        <is>
          <t>Giroflex e luzes de trabalho funcionando</t>
        </is>
      </c>
      <c r="D441" s="13" t="n">
        <v>0</v>
      </c>
      <c r="E441" s="41">
        <f>IF(C441="","",A441&amp;"|"&amp;B441)</f>
        <v/>
      </c>
    </row>
    <row r="442">
      <c r="A442" s="11" t="inlineStr">
        <is>
          <t>Máquina de obra</t>
        </is>
      </c>
      <c r="B442" s="13" t="n">
        <v>8</v>
      </c>
      <c r="C442" s="11" t="inlineStr">
        <is>
          <t>Espelhos e câmera de ré (se houver) funcionando</t>
        </is>
      </c>
      <c r="D442" s="13" t="n">
        <v>0</v>
      </c>
      <c r="E442" s="41">
        <f>IF(C442="","",A442&amp;"|"&amp;B442)</f>
        <v/>
      </c>
    </row>
    <row r="443">
      <c r="A443" s="11" t="inlineStr">
        <is>
          <t>Máquina de obra</t>
        </is>
      </c>
      <c r="B443" s="13" t="n">
        <v>9</v>
      </c>
      <c r="C443" s="11" t="inlineStr">
        <is>
          <t>Painel e horímetro funcionando</t>
        </is>
      </c>
      <c r="D443" s="13" t="n">
        <v>0</v>
      </c>
      <c r="E443" s="41">
        <f>IF(C443="","",A443&amp;"|"&amp;B443)</f>
        <v/>
      </c>
    </row>
    <row r="444">
      <c r="A444" s="11" t="inlineStr">
        <is>
          <t>Máquina de obra</t>
        </is>
      </c>
      <c r="B444" s="13" t="n">
        <v>10</v>
      </c>
      <c r="C444" s="11" t="inlineStr">
        <is>
          <t>Degraus e corrimãos firmes e limpos</t>
        </is>
      </c>
      <c r="D444" s="13" t="n">
        <v>0</v>
      </c>
      <c r="E444" s="41">
        <f>IF(C444="","",A444&amp;"|"&amp;B444)</f>
        <v/>
      </c>
    </row>
    <row r="445">
      <c r="A445" s="11" t="inlineStr">
        <is>
          <t>Máquina de obra</t>
        </is>
      </c>
      <c r="B445" s="13" t="n">
        <v>11</v>
      </c>
      <c r="C445" s="11" t="inlineStr">
        <is>
          <t>Proteções de partes móveis no lugar</t>
        </is>
      </c>
      <c r="D445" s="13" t="n">
        <v>0</v>
      </c>
      <c r="E445" s="41">
        <f>IF(C445="","",A445&amp;"|"&amp;B445)</f>
        <v/>
      </c>
    </row>
    <row r="446">
      <c r="A446" s="38" t="inlineStr">
        <is>
          <t>Máquina de obra</t>
        </is>
      </c>
      <c r="B446" s="39" t="n">
        <v>12</v>
      </c>
      <c r="C446" s="40" t="inlineStr">
        <is>
          <t>2 · Motor e trem de força</t>
        </is>
      </c>
      <c r="D446" s="39" t="n">
        <v>1</v>
      </c>
      <c r="E446" s="41">
        <f>IF(C446="","",A446&amp;"|"&amp;B446)</f>
        <v/>
      </c>
    </row>
    <row r="447">
      <c r="A447" s="11" t="inlineStr">
        <is>
          <t>Máquina de obra</t>
        </is>
      </c>
      <c r="B447" s="13" t="n">
        <v>13</v>
      </c>
      <c r="C447" s="11" t="inlineStr">
        <is>
          <t>Nível de óleo do motor</t>
        </is>
      </c>
      <c r="D447" s="13" t="n">
        <v>0</v>
      </c>
      <c r="E447" s="41">
        <f>IF(C447="","",A447&amp;"|"&amp;B447)</f>
        <v/>
      </c>
    </row>
    <row r="448">
      <c r="A448" s="11" t="inlineStr">
        <is>
          <t>Máquina de obra</t>
        </is>
      </c>
      <c r="B448" s="13" t="n">
        <v>14</v>
      </c>
      <c r="C448" s="11" t="inlineStr">
        <is>
          <t>Nível da água do radiador e colmeia limpa</t>
        </is>
      </c>
      <c r="D448" s="13" t="n">
        <v>0</v>
      </c>
      <c r="E448" s="41">
        <f>IF(C448="","",A448&amp;"|"&amp;B448)</f>
        <v/>
      </c>
    </row>
    <row r="449">
      <c r="A449" s="11" t="inlineStr">
        <is>
          <t>Máquina de obra</t>
        </is>
      </c>
      <c r="B449" s="13" t="n">
        <v>15</v>
      </c>
      <c r="C449" s="11" t="inlineStr">
        <is>
          <t>Filtro de ar limpo e indicador de restrição</t>
        </is>
      </c>
      <c r="D449" s="13" t="n">
        <v>0</v>
      </c>
      <c r="E449" s="41">
        <f>IF(C449="","",A449&amp;"|"&amp;B449)</f>
        <v/>
      </c>
    </row>
    <row r="450">
      <c r="A450" s="11" t="inlineStr">
        <is>
          <t>Máquina de obra</t>
        </is>
      </c>
      <c r="B450" s="13" t="n">
        <v>16</v>
      </c>
      <c r="C450" s="11" t="inlineStr">
        <is>
          <t>Combustível suficiente para a jornada</t>
        </is>
      </c>
      <c r="D450" s="13" t="n">
        <v>0</v>
      </c>
      <c r="E450" s="41">
        <f>IF(C450="","",A450&amp;"|"&amp;B450)</f>
        <v/>
      </c>
    </row>
    <row r="451">
      <c r="A451" s="11" t="inlineStr">
        <is>
          <t>Máquina de obra</t>
        </is>
      </c>
      <c r="B451" s="13" t="n">
        <v>17</v>
      </c>
      <c r="C451" s="11" t="inlineStr">
        <is>
          <t>Nível do óleo hidráulico</t>
        </is>
      </c>
      <c r="D451" s="13" t="n">
        <v>0</v>
      </c>
      <c r="E451" s="41">
        <f>IF(C451="","",A451&amp;"|"&amp;B451)</f>
        <v/>
      </c>
    </row>
    <row r="452">
      <c r="A452" s="11" t="inlineStr">
        <is>
          <t>Máquina de obra</t>
        </is>
      </c>
      <c r="B452" s="13" t="n">
        <v>18</v>
      </c>
      <c r="C452" s="11" t="inlineStr">
        <is>
          <t>Sem vazamento (óleo, água, combustível ou hidráulico)</t>
        </is>
      </c>
      <c r="D452" s="13" t="n">
        <v>0</v>
      </c>
      <c r="E452" s="41">
        <f>IF(C452="","",A452&amp;"|"&amp;B452)</f>
        <v/>
      </c>
    </row>
    <row r="453">
      <c r="A453" s="11" t="inlineStr">
        <is>
          <t>Máquina de obra</t>
        </is>
      </c>
      <c r="B453" s="13" t="n">
        <v>19</v>
      </c>
      <c r="C453" s="11" t="inlineStr">
        <is>
          <t>Correias sem trincas e com tensão correta</t>
        </is>
      </c>
      <c r="D453" s="13" t="n">
        <v>0</v>
      </c>
      <c r="E453" s="41">
        <f>IF(C453="","",A453&amp;"|"&amp;B453)</f>
        <v/>
      </c>
    </row>
    <row r="454">
      <c r="A454" s="11" t="inlineStr">
        <is>
          <t>Máquina de obra</t>
        </is>
      </c>
      <c r="B454" s="13" t="n">
        <v>20</v>
      </c>
      <c r="C454" s="11" t="inlineStr">
        <is>
          <t>Bateria fixada e sem oxidação nos polos</t>
        </is>
      </c>
      <c r="D454" s="13" t="n">
        <v>0</v>
      </c>
      <c r="E454" s="41">
        <f>IF(C454="","",A454&amp;"|"&amp;B454)</f>
        <v/>
      </c>
    </row>
    <row r="455">
      <c r="A455" s="11" t="inlineStr">
        <is>
          <t>Máquina de obra</t>
        </is>
      </c>
      <c r="B455" s="13" t="n">
        <v>21</v>
      </c>
      <c r="C455" s="11" t="inlineStr">
        <is>
          <t>Pneus calibrados e com sulco (ou esteiras tensionadas)</t>
        </is>
      </c>
      <c r="D455" s="13" t="n">
        <v>0</v>
      </c>
      <c r="E455" s="41">
        <f>IF(C455="","",A455&amp;"|"&amp;B455)</f>
        <v/>
      </c>
    </row>
    <row r="456">
      <c r="A456" s="11" t="inlineStr">
        <is>
          <t>Máquina de obra</t>
        </is>
      </c>
      <c r="B456" s="13" t="n">
        <v>22</v>
      </c>
      <c r="C456" s="11" t="inlineStr">
        <is>
          <t>Freios de serviço e de estacionamento atuando</t>
        </is>
      </c>
      <c r="D456" s="13" t="n">
        <v>0</v>
      </c>
      <c r="E456" s="41">
        <f>IF(C456="","",A456&amp;"|"&amp;B456)</f>
        <v/>
      </c>
    </row>
    <row r="457">
      <c r="A457" s="11" t="inlineStr">
        <is>
          <t>Máquina de obra</t>
        </is>
      </c>
      <c r="B457" s="13" t="n">
        <v>23</v>
      </c>
      <c r="C457" s="11" t="inlineStr">
        <is>
          <t>Direção sem folga excessiva</t>
        </is>
      </c>
      <c r="D457" s="13" t="n">
        <v>0</v>
      </c>
      <c r="E457" s="41">
        <f>IF(C457="","",A457&amp;"|"&amp;B457)</f>
        <v/>
      </c>
    </row>
    <row r="458">
      <c r="A458" s="11" t="inlineStr">
        <is>
          <t>Máquina de obra</t>
        </is>
      </c>
      <c r="B458" s="13" t="n">
        <v>24</v>
      </c>
      <c r="C458" s="11" t="inlineStr">
        <is>
          <t>Porcas das rodas completas e apertadas</t>
        </is>
      </c>
      <c r="D458" s="13" t="n">
        <v>0</v>
      </c>
      <c r="E458" s="41">
        <f>IF(C458="","",A458&amp;"|"&amp;B458)</f>
        <v/>
      </c>
    </row>
    <row r="459">
      <c r="A459" s="11" t="inlineStr">
        <is>
          <t>Máquina de obra</t>
        </is>
      </c>
      <c r="B459" s="13" t="n">
        <v>25</v>
      </c>
      <c r="C459" s="11" t="inlineStr">
        <is>
          <t>Nível do óleo da transmissão e dos eixos</t>
        </is>
      </c>
      <c r="D459" s="13" t="n">
        <v>0</v>
      </c>
      <c r="E459" s="41">
        <f>IF(C459="","",A459&amp;"|"&amp;B459)</f>
        <v/>
      </c>
    </row>
    <row r="460">
      <c r="A460" s="38" t="inlineStr">
        <is>
          <t>Máquina de obra</t>
        </is>
      </c>
      <c r="B460" s="39" t="n">
        <v>26</v>
      </c>
      <c r="C460" s="40" t="inlineStr">
        <is>
          <t>3 · Implementos e hidráulica</t>
        </is>
      </c>
      <c r="D460" s="39" t="n">
        <v>1</v>
      </c>
      <c r="E460" s="41">
        <f>IF(C460="","",A460&amp;"|"&amp;B460)</f>
        <v/>
      </c>
    </row>
    <row r="461">
      <c r="A461" s="11" t="inlineStr">
        <is>
          <t>Máquina de obra</t>
        </is>
      </c>
      <c r="B461" s="13" t="n">
        <v>27</v>
      </c>
      <c r="C461" s="11" t="inlineStr">
        <is>
          <t>Caçamba e dentes sem desgaste excessivo ou trinca</t>
        </is>
      </c>
      <c r="D461" s="13" t="n">
        <v>0</v>
      </c>
      <c r="E461" s="41">
        <f>IF(C461="","",A461&amp;"|"&amp;B461)</f>
        <v/>
      </c>
    </row>
    <row r="462">
      <c r="A462" s="11" t="inlineStr">
        <is>
          <t>Máquina de obra</t>
        </is>
      </c>
      <c r="B462" s="13" t="n">
        <v>28</v>
      </c>
      <c r="C462" s="11" t="inlineStr">
        <is>
          <t>Pinos e buchas lubrificados e sem folga</t>
        </is>
      </c>
      <c r="D462" s="13" t="n">
        <v>0</v>
      </c>
      <c r="E462" s="41">
        <f>IF(C462="","",A462&amp;"|"&amp;B462)</f>
        <v/>
      </c>
    </row>
    <row r="463">
      <c r="A463" s="11" t="inlineStr">
        <is>
          <t>Máquina de obra</t>
        </is>
      </c>
      <c r="B463" s="13" t="n">
        <v>29</v>
      </c>
      <c r="C463" s="11" t="inlineStr">
        <is>
          <t>Cilindros hidráulicos sem vazamento ou hastes riscadas</t>
        </is>
      </c>
      <c r="D463" s="13" t="n">
        <v>0</v>
      </c>
      <c r="E463" s="41">
        <f>IF(C463="","",A463&amp;"|"&amp;B463)</f>
        <v/>
      </c>
    </row>
    <row r="464">
      <c r="A464" s="11" t="inlineStr">
        <is>
          <t>Máquina de obra</t>
        </is>
      </c>
      <c r="B464" s="13" t="n">
        <v>30</v>
      </c>
      <c r="C464" s="11" t="inlineStr">
        <is>
          <t>Mangueiras hidráulicas sem vazamento ou desgaste</t>
        </is>
      </c>
      <c r="D464" s="13" t="n">
        <v>0</v>
      </c>
      <c r="E464" s="41">
        <f>IF(C464="","",A464&amp;"|"&amp;B464)</f>
        <v/>
      </c>
    </row>
    <row r="465">
      <c r="A465" s="11" t="inlineStr">
        <is>
          <t>Máquina de obra</t>
        </is>
      </c>
      <c r="B465" s="13" t="n">
        <v>31</v>
      </c>
      <c r="C465" s="11" t="inlineStr">
        <is>
          <t>Estabilizadores e sapatas atuando e travando</t>
        </is>
      </c>
      <c r="D465" s="13" t="n">
        <v>0</v>
      </c>
      <c r="E465" s="41">
        <f>IF(C465="","",A465&amp;"|"&amp;B465)</f>
        <v/>
      </c>
    </row>
    <row r="466">
      <c r="A466" s="11" t="inlineStr">
        <is>
          <t>Máquina de obra</t>
        </is>
      </c>
      <c r="B466" s="13" t="n">
        <v>32</v>
      </c>
      <c r="C466" s="11" t="inlineStr">
        <is>
          <t>Travas de transporte da lança e da caçamba funcionando</t>
        </is>
      </c>
      <c r="D466" s="13" t="n">
        <v>0</v>
      </c>
      <c r="E466" s="41">
        <f>IF(C466="","",A466&amp;"|"&amp;B466)</f>
        <v/>
      </c>
    </row>
    <row r="467">
      <c r="A467" s="11" t="inlineStr">
        <is>
          <t>Máquina de obra</t>
        </is>
      </c>
      <c r="B467" s="13" t="n">
        <v>33</v>
      </c>
      <c r="C467" s="11" t="inlineStr">
        <is>
          <t>Engate rápido travado (se houver)</t>
        </is>
      </c>
      <c r="D467" s="13" t="n">
        <v>0</v>
      </c>
      <c r="E467" s="41">
        <f>IF(C467="","",A467&amp;"|"&amp;B467)</f>
        <v/>
      </c>
    </row>
    <row r="468">
      <c r="A468" s="11" t="inlineStr">
        <is>
          <t>Máquina de obra</t>
        </is>
      </c>
      <c r="B468" s="13" t="n">
        <v>34</v>
      </c>
      <c r="C468" s="11" t="n"/>
      <c r="D468" s="13" t="n">
        <v>0</v>
      </c>
      <c r="E468" s="41">
        <f>IF(C468="","",A468&amp;"|"&amp;B468)</f>
        <v/>
      </c>
    </row>
    <row r="469">
      <c r="A469" s="11" t="inlineStr">
        <is>
          <t>Máquina de obra</t>
        </is>
      </c>
      <c r="B469" s="13" t="n">
        <v>35</v>
      </c>
      <c r="C469" s="11" t="n"/>
      <c r="D469" s="13" t="n">
        <v>0</v>
      </c>
      <c r="E469" s="41">
        <f>IF(C469="","",A469&amp;"|"&amp;B469)</f>
        <v/>
      </c>
    </row>
    <row r="470">
      <c r="A470" s="11" t="inlineStr">
        <is>
          <t>Máquina de obra</t>
        </is>
      </c>
      <c r="B470" s="13" t="n">
        <v>36</v>
      </c>
      <c r="C470" s="11" t="n"/>
      <c r="D470" s="13" t="n">
        <v>0</v>
      </c>
      <c r="E470" s="41">
        <f>IF(C470="","",A470&amp;"|"&amp;B470)</f>
        <v/>
      </c>
    </row>
    <row r="471">
      <c r="A471" s="11" t="inlineStr">
        <is>
          <t>Máquina de obra</t>
        </is>
      </c>
      <c r="B471" s="13" t="n">
        <v>37</v>
      </c>
      <c r="C471" s="11" t="n"/>
      <c r="D471" s="13" t="n">
        <v>0</v>
      </c>
      <c r="E471" s="41">
        <f>IF(C471="","",A471&amp;"|"&amp;B471)</f>
        <v/>
      </c>
    </row>
    <row r="472">
      <c r="A472" s="11" t="inlineStr">
        <is>
          <t>Máquina de obra</t>
        </is>
      </c>
      <c r="B472" s="13" t="n">
        <v>38</v>
      </c>
      <c r="C472" s="11" t="n"/>
      <c r="D472" s="13" t="n">
        <v>0</v>
      </c>
      <c r="E472" s="41">
        <f>IF(C472="","",A472&amp;"|"&amp;B472)</f>
        <v/>
      </c>
    </row>
    <row r="473">
      <c r="A473" s="11" t="inlineStr">
        <is>
          <t>Máquina de obra</t>
        </is>
      </c>
      <c r="B473" s="13" t="n">
        <v>39</v>
      </c>
      <c r="C473" s="11" t="n"/>
      <c r="D473" s="13" t="n">
        <v>0</v>
      </c>
      <c r="E473" s="41">
        <f>IF(C473="","",A473&amp;"|"&amp;B473)</f>
        <v/>
      </c>
    </row>
    <row r="474">
      <c r="A474" s="11" t="inlineStr">
        <is>
          <t>Máquina de obra</t>
        </is>
      </c>
      <c r="B474" s="13" t="n">
        <v>40</v>
      </c>
      <c r="C474" s="11" t="n"/>
      <c r="D474" s="13" t="n">
        <v>0</v>
      </c>
      <c r="E474" s="41">
        <f>IF(C474="","",A474&amp;"|"&amp;B474)</f>
        <v/>
      </c>
    </row>
    <row r="475">
      <c r="A475" s="11" t="inlineStr">
        <is>
          <t>Máquina de obra</t>
        </is>
      </c>
      <c r="B475" s="13" t="n">
        <v>41</v>
      </c>
      <c r="C475" s="11" t="n"/>
      <c r="D475" s="13" t="n">
        <v>0</v>
      </c>
      <c r="E475" s="41">
        <f>IF(C475="","",A475&amp;"|"&amp;B475)</f>
        <v/>
      </c>
    </row>
    <row r="476">
      <c r="A476" s="11" t="inlineStr">
        <is>
          <t>Máquina de obra</t>
        </is>
      </c>
      <c r="B476" s="13" t="n">
        <v>42</v>
      </c>
      <c r="C476" s="11" t="n"/>
      <c r="D476" s="13" t="n">
        <v>0</v>
      </c>
      <c r="E476" s="41">
        <f>IF(C476="","",A476&amp;"|"&amp;B476)</f>
        <v/>
      </c>
    </row>
    <row r="477">
      <c r="A477" s="11" t="inlineStr">
        <is>
          <t>Máquina de obra</t>
        </is>
      </c>
      <c r="B477" s="13" t="n">
        <v>43</v>
      </c>
      <c r="C477" s="11" t="n"/>
      <c r="D477" s="13" t="n">
        <v>0</v>
      </c>
      <c r="E477" s="41">
        <f>IF(C477="","",A477&amp;"|"&amp;B477)</f>
        <v/>
      </c>
    </row>
    <row r="478">
      <c r="A478" s="11" t="inlineStr">
        <is>
          <t>Máquina de obra</t>
        </is>
      </c>
      <c r="B478" s="13" t="n">
        <v>44</v>
      </c>
      <c r="C478" s="11" t="n"/>
      <c r="D478" s="13" t="n">
        <v>0</v>
      </c>
      <c r="E478" s="41">
        <f>IF(C478="","",A478&amp;"|"&amp;B478)</f>
        <v/>
      </c>
    </row>
    <row r="479">
      <c r="A479" s="11" t="inlineStr">
        <is>
          <t>Máquina de obra</t>
        </is>
      </c>
      <c r="B479" s="13" t="n">
        <v>45</v>
      </c>
      <c r="C479" s="11" t="n"/>
      <c r="D479" s="13" t="n">
        <v>0</v>
      </c>
      <c r="E479" s="41">
        <f>IF(C479="","",A479&amp;"|"&amp;B479)</f>
        <v/>
      </c>
    </row>
    <row r="480">
      <c r="A480" s="11" t="inlineStr">
        <is>
          <t>Máquina de obra</t>
        </is>
      </c>
      <c r="B480" s="13" t="n">
        <v>46</v>
      </c>
      <c r="C480" s="11" t="n"/>
      <c r="D480" s="13" t="n">
        <v>0</v>
      </c>
      <c r="E480" s="41">
        <f>IF(C480="","",A480&amp;"|"&amp;B480)</f>
        <v/>
      </c>
    </row>
    <row r="481">
      <c r="A481" s="11" t="inlineStr">
        <is>
          <t>Máquina de obra</t>
        </is>
      </c>
      <c r="B481" s="13" t="n">
        <v>47</v>
      </c>
      <c r="C481" s="11" t="n"/>
      <c r="D481" s="13" t="n">
        <v>0</v>
      </c>
      <c r="E481" s="41">
        <f>IF(C481="","",A481&amp;"|"&amp;B481)</f>
        <v/>
      </c>
    </row>
    <row r="482">
      <c r="A482" s="11" t="inlineStr">
        <is>
          <t>Máquina de obra</t>
        </is>
      </c>
      <c r="B482" s="13" t="n">
        <v>48</v>
      </c>
      <c r="C482" s="11" t="n"/>
      <c r="D482" s="13" t="n">
        <v>0</v>
      </c>
      <c r="E482" s="41">
        <f>IF(C482="","",A482&amp;"|"&amp;B482)</f>
        <v/>
      </c>
    </row>
  </sheetData>
  <pageMargins left="0.75" right="0.75" top="1" bottom="1"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fitToPage="1"/>
  </sheetPr>
  <dimension ref="A1:M202"/>
  <sheetViews>
    <sheetView showGridLines="0" workbookViewId="0">
      <pane ySplit="2" topLeftCell="A3" activePane="bottomLeft" state="frozen"/>
      <selection pane="bottomLeft" activeCell="A1" sqref="A1"/>
    </sheetView>
  </sheetViews>
  <sheetFormatPr baseColWidth="8" defaultRowHeight="15"/>
  <cols>
    <col width="11" customWidth="1" min="1" max="1"/>
    <col width="8" customWidth="1" min="2" max="2"/>
    <col width="11" customWidth="1" min="3" max="3"/>
    <col width="8" customWidth="1" min="4" max="4"/>
    <col width="13" customWidth="1" min="5" max="5"/>
    <col width="16" customWidth="1" min="6" max="6"/>
    <col width="12" customWidth="1" min="7" max="7"/>
    <col width="12" customWidth="1" min="8" max="8"/>
    <col width="9" customWidth="1" min="9" max="9"/>
    <col width="8" customWidth="1" min="10" max="10"/>
    <col width="52" customWidth="1" min="11" max="11"/>
    <col width="9" customWidth="1" min="12" max="12"/>
    <col width="14" customWidth="1" min="13" max="13"/>
  </cols>
  <sheetData>
    <row r="1" ht="26" customHeight="1">
      <c r="A1" s="9" t="inlineStr">
        <is>
          <t>Histórico de checklists</t>
        </is>
      </c>
    </row>
    <row r="2" ht="40" customHeight="1">
      <c r="A2" s="10" t="inlineStr">
        <is>
          <t>Data de saída</t>
        </is>
      </c>
      <c r="B2" s="10" t="inlineStr">
        <is>
          <t>Hora de saída</t>
        </is>
      </c>
      <c r="C2" s="10" t="inlineStr">
        <is>
          <t>Data de retorno</t>
        </is>
      </c>
      <c r="D2" s="10" t="inlineStr">
        <is>
          <t>Hora de retorno</t>
        </is>
      </c>
      <c r="E2" s="10" t="inlineStr">
        <is>
          <t>Placa / código</t>
        </is>
      </c>
      <c r="F2" s="10" t="inlineStr">
        <is>
          <t>Motorista</t>
        </is>
      </c>
      <c r="G2" s="10" t="inlineStr">
        <is>
          <t>KM ou horímetro na saída</t>
        </is>
      </c>
      <c r="H2" s="10" t="inlineStr">
        <is>
          <t>KM ou horímetro no retorno</t>
        </is>
      </c>
      <c r="I2" s="10" t="inlineStr">
        <is>
          <t>Rodado</t>
        </is>
      </c>
      <c r="J2" s="10" t="inlineStr">
        <is>
          <t>Itens N.OK</t>
        </is>
      </c>
      <c r="K2" s="10" t="inlineStr">
        <is>
          <t>Pendências / avarias</t>
        </is>
      </c>
      <c r="L2" s="10" t="inlineStr">
        <is>
          <t>Liberado?</t>
        </is>
      </c>
      <c r="M2" s="10" t="inlineStr">
        <is>
          <t>Responsável</t>
        </is>
      </c>
    </row>
    <row r="3">
      <c r="A3" s="42">
        <f>TODAY()-1</f>
        <v/>
      </c>
      <c r="B3" s="43" t="n">
        <v>0.3125</v>
      </c>
      <c r="C3" s="42">
        <f>TODAY()-1</f>
        <v/>
      </c>
      <c r="D3" s="43" t="n">
        <v>0.7152777777777778</v>
      </c>
      <c r="E3" s="13" t="inlineStr">
        <is>
          <t>ABC1D23</t>
        </is>
      </c>
      <c r="F3" s="11" t="inlineStr">
        <is>
          <t>Carlos</t>
        </is>
      </c>
      <c r="G3" s="14" t="n">
        <v>148060</v>
      </c>
      <c r="H3" s="14" t="n">
        <v>148200</v>
      </c>
      <c r="I3" s="44">
        <f>IF(OR(G3="",H3=""),"",H3-G3)</f>
        <v/>
      </c>
      <c r="J3" s="13" t="n">
        <v>0</v>
      </c>
      <c r="K3" s="11" t="inlineStr"/>
      <c r="L3" s="13" t="inlineStr">
        <is>
          <t>Sim</t>
        </is>
      </c>
      <c r="M3" s="11" t="inlineStr">
        <is>
          <t>Rafael</t>
        </is>
      </c>
    </row>
    <row r="4">
      <c r="A4" s="42">
        <f>TODAY()-2</f>
        <v/>
      </c>
      <c r="B4" s="43" t="n">
        <v>0.2083333333333333</v>
      </c>
      <c r="C4" s="42">
        <f>TODAY()-1</f>
        <v/>
      </c>
      <c r="D4" s="43" t="n">
        <v>0.8194444444444444</v>
      </c>
      <c r="E4" s="13" t="inlineStr">
        <is>
          <t>DEF2E34</t>
        </is>
      </c>
      <c r="F4" s="11" t="inlineStr">
        <is>
          <t>Marcos</t>
        </is>
      </c>
      <c r="G4" s="14" t="n">
        <v>312410</v>
      </c>
      <c r="H4" s="14" t="n">
        <v>312900</v>
      </c>
      <c r="I4" s="44">
        <f>IF(OR(G4="",H4=""),"",H4-G4)</f>
        <v/>
      </c>
      <c r="J4" s="13" t="n">
        <v>1</v>
      </c>
      <c r="K4" s="11" t="inlineStr">
        <is>
          <t>Lanterna traseira direita do semirreboque queimada — trocada no retorno</t>
        </is>
      </c>
      <c r="L4" s="13" t="inlineStr">
        <is>
          <t>Sim</t>
        </is>
      </c>
      <c r="M4" s="11" t="inlineStr">
        <is>
          <t>Rafael</t>
        </is>
      </c>
    </row>
    <row r="5">
      <c r="A5" s="42">
        <f>TODAY()-3</f>
        <v/>
      </c>
      <c r="B5" s="43" t="n">
        <v>0.3333333333333333</v>
      </c>
      <c r="C5" s="42">
        <f>TODAY()-3</f>
        <v/>
      </c>
      <c r="D5" s="43" t="n">
        <v>0.6875</v>
      </c>
      <c r="E5" s="13" t="inlineStr">
        <is>
          <t>GHI3F45</t>
        </is>
      </c>
      <c r="F5" s="11" t="inlineStr">
        <is>
          <t>Ana</t>
        </is>
      </c>
      <c r="G5" s="14" t="n">
        <v>61220</v>
      </c>
      <c r="H5" s="14" t="n">
        <v>61400</v>
      </c>
      <c r="I5" s="44">
        <f>IF(OR(G5="",H5=""),"",H5-G5)</f>
        <v/>
      </c>
      <c r="J5" s="13" t="n">
        <v>0</v>
      </c>
      <c r="K5" s="11" t="inlineStr"/>
      <c r="L5" s="13" t="inlineStr">
        <is>
          <t>Sim</t>
        </is>
      </c>
      <c r="M5" s="11" t="inlineStr">
        <is>
          <t>Rafael</t>
        </is>
      </c>
    </row>
    <row r="6">
      <c r="A6" s="42">
        <f>TODAY()-4</f>
        <v/>
      </c>
      <c r="B6" s="43" t="n">
        <v>0.3229166666666667</v>
      </c>
      <c r="C6" s="42">
        <f>TODAY()-4</f>
        <v/>
      </c>
      <c r="D6" s="43" t="n">
        <v>0.7534722222222222</v>
      </c>
      <c r="E6" s="13" t="inlineStr">
        <is>
          <t>ABC1D23</t>
        </is>
      </c>
      <c r="F6" s="11" t="inlineStr">
        <is>
          <t>Carlos</t>
        </is>
      </c>
      <c r="G6" s="14" t="n">
        <v>147900</v>
      </c>
      <c r="H6" s="14" t="n">
        <v>148060</v>
      </c>
      <c r="I6" s="44">
        <f>IF(OR(G6="",H6=""),"",H6-G6)</f>
        <v/>
      </c>
      <c r="J6" s="13" t="n">
        <v>2</v>
      </c>
      <c r="K6" s="11" t="inlineStr">
        <is>
          <t>Pneu dianteiro esquerdo abaixo do TWI; risco na porta do baú</t>
        </is>
      </c>
      <c r="L6" s="13" t="inlineStr">
        <is>
          <t>Não</t>
        </is>
      </c>
      <c r="M6" s="11" t="inlineStr">
        <is>
          <t>Rafael</t>
        </is>
      </c>
    </row>
    <row r="7">
      <c r="A7" s="42">
        <f>TODAY()-6</f>
        <v/>
      </c>
      <c r="B7" s="43" t="n">
        <v>0.2708333333333333</v>
      </c>
      <c r="C7" s="42">
        <f>TODAY()-6</f>
        <v/>
      </c>
      <c r="D7" s="43" t="n">
        <v>0.6597222222222222</v>
      </c>
      <c r="E7" s="13" t="inlineStr">
        <is>
          <t>EMP-01</t>
        </is>
      </c>
      <c r="F7" s="11" t="inlineStr">
        <is>
          <t>Paulo</t>
        </is>
      </c>
      <c r="G7" s="14" t="n">
        <v>6108</v>
      </c>
      <c r="H7" s="14" t="n">
        <v>6120</v>
      </c>
      <c r="I7" s="44">
        <f>IF(OR(G7="",H7=""),"",H7-G7)</f>
        <v/>
      </c>
      <c r="J7" s="13" t="n">
        <v>0</v>
      </c>
      <c r="K7" s="11" t="inlineStr"/>
      <c r="L7" s="13" t="inlineStr">
        <is>
          <t>Sim</t>
        </is>
      </c>
      <c r="M7" s="11" t="inlineStr">
        <is>
          <t>Rafael</t>
        </is>
      </c>
    </row>
    <row r="8">
      <c r="A8" s="42" t="n"/>
      <c r="B8" s="43" t="n"/>
      <c r="C8" s="42" t="n"/>
      <c r="D8" s="43" t="n"/>
      <c r="E8" s="13" t="n"/>
      <c r="F8" s="11" t="n"/>
      <c r="G8" s="14" t="n"/>
      <c r="H8" s="14" t="n"/>
      <c r="I8" s="44">
        <f>IF(OR(G8="",H8=""),"",H8-G8)</f>
        <v/>
      </c>
      <c r="J8" s="13" t="n"/>
      <c r="K8" s="11" t="n"/>
      <c r="L8" s="13" t="n"/>
      <c r="M8" s="11" t="n"/>
    </row>
    <row r="9">
      <c r="A9" s="42" t="n"/>
      <c r="B9" s="43" t="n"/>
      <c r="C9" s="42" t="n"/>
      <c r="D9" s="43" t="n"/>
      <c r="E9" s="13" t="n"/>
      <c r="F9" s="11" t="n"/>
      <c r="G9" s="14" t="n"/>
      <c r="H9" s="14" t="n"/>
      <c r="I9" s="44">
        <f>IF(OR(G9="",H9=""),"",H9-G9)</f>
        <v/>
      </c>
      <c r="J9" s="13" t="n"/>
      <c r="K9" s="11" t="n"/>
      <c r="L9" s="13" t="n"/>
      <c r="M9" s="11" t="n"/>
    </row>
    <row r="10">
      <c r="A10" s="42" t="n"/>
      <c r="B10" s="43" t="n"/>
      <c r="C10" s="42" t="n"/>
      <c r="D10" s="43" t="n"/>
      <c r="E10" s="13" t="n"/>
      <c r="F10" s="11" t="n"/>
      <c r="G10" s="14" t="n"/>
      <c r="H10" s="14" t="n"/>
      <c r="I10" s="44">
        <f>IF(OR(G10="",H10=""),"",H10-G10)</f>
        <v/>
      </c>
      <c r="J10" s="13" t="n"/>
      <c r="K10" s="11" t="n"/>
      <c r="L10" s="13" t="n"/>
      <c r="M10" s="11" t="n"/>
    </row>
    <row r="11">
      <c r="A11" s="42" t="n"/>
      <c r="B11" s="43" t="n"/>
      <c r="C11" s="42" t="n"/>
      <c r="D11" s="43" t="n"/>
      <c r="E11" s="13" t="n"/>
      <c r="F11" s="11" t="n"/>
      <c r="G11" s="14" t="n"/>
      <c r="H11" s="14" t="n"/>
      <c r="I11" s="44">
        <f>IF(OR(G11="",H11=""),"",H11-G11)</f>
        <v/>
      </c>
      <c r="J11" s="13" t="n"/>
      <c r="K11" s="11" t="n"/>
      <c r="L11" s="13" t="n"/>
      <c r="M11" s="11" t="n"/>
    </row>
    <row r="12">
      <c r="A12" s="42" t="n"/>
      <c r="B12" s="43" t="n"/>
      <c r="C12" s="42" t="n"/>
      <c r="D12" s="43" t="n"/>
      <c r="E12" s="13" t="n"/>
      <c r="F12" s="11" t="n"/>
      <c r="G12" s="14" t="n"/>
      <c r="H12" s="14" t="n"/>
      <c r="I12" s="44">
        <f>IF(OR(G12="",H12=""),"",H12-G12)</f>
        <v/>
      </c>
      <c r="J12" s="13" t="n"/>
      <c r="K12" s="11" t="n"/>
      <c r="L12" s="13" t="n"/>
      <c r="M12" s="11" t="n"/>
    </row>
    <row r="13">
      <c r="A13" s="42" t="n"/>
      <c r="B13" s="43" t="n"/>
      <c r="C13" s="42" t="n"/>
      <c r="D13" s="43" t="n"/>
      <c r="E13" s="13" t="n"/>
      <c r="F13" s="11" t="n"/>
      <c r="G13" s="14" t="n"/>
      <c r="H13" s="14" t="n"/>
      <c r="I13" s="44">
        <f>IF(OR(G13="",H13=""),"",H13-G13)</f>
        <v/>
      </c>
      <c r="J13" s="13" t="n"/>
      <c r="K13" s="11" t="n"/>
      <c r="L13" s="13" t="n"/>
      <c r="M13" s="11" t="n"/>
    </row>
    <row r="14">
      <c r="A14" s="42" t="n"/>
      <c r="B14" s="43" t="n"/>
      <c r="C14" s="42" t="n"/>
      <c r="D14" s="43" t="n"/>
      <c r="E14" s="13" t="n"/>
      <c r="F14" s="11" t="n"/>
      <c r="G14" s="14" t="n"/>
      <c r="H14" s="14" t="n"/>
      <c r="I14" s="44">
        <f>IF(OR(G14="",H14=""),"",H14-G14)</f>
        <v/>
      </c>
      <c r="J14" s="13" t="n"/>
      <c r="K14" s="11" t="n"/>
      <c r="L14" s="13" t="n"/>
      <c r="M14" s="11" t="n"/>
    </row>
    <row r="15">
      <c r="A15" s="42" t="n"/>
      <c r="B15" s="43" t="n"/>
      <c r="C15" s="42" t="n"/>
      <c r="D15" s="43" t="n"/>
      <c r="E15" s="13" t="n"/>
      <c r="F15" s="11" t="n"/>
      <c r="G15" s="14" t="n"/>
      <c r="H15" s="14" t="n"/>
      <c r="I15" s="44">
        <f>IF(OR(G15="",H15=""),"",H15-G15)</f>
        <v/>
      </c>
      <c r="J15" s="13" t="n"/>
      <c r="K15" s="11" t="n"/>
      <c r="L15" s="13" t="n"/>
      <c r="M15" s="11" t="n"/>
    </row>
    <row r="16">
      <c r="A16" s="42" t="n"/>
      <c r="B16" s="43" t="n"/>
      <c r="C16" s="42" t="n"/>
      <c r="D16" s="43" t="n"/>
      <c r="E16" s="13" t="n"/>
      <c r="F16" s="11" t="n"/>
      <c r="G16" s="14" t="n"/>
      <c r="H16" s="14" t="n"/>
      <c r="I16" s="44">
        <f>IF(OR(G16="",H16=""),"",H16-G16)</f>
        <v/>
      </c>
      <c r="J16" s="13" t="n"/>
      <c r="K16" s="11" t="n"/>
      <c r="L16" s="13" t="n"/>
      <c r="M16" s="11" t="n"/>
    </row>
    <row r="17">
      <c r="A17" s="42" t="n"/>
      <c r="B17" s="43" t="n"/>
      <c r="C17" s="42" t="n"/>
      <c r="D17" s="43" t="n"/>
      <c r="E17" s="13" t="n"/>
      <c r="F17" s="11" t="n"/>
      <c r="G17" s="14" t="n"/>
      <c r="H17" s="14" t="n"/>
      <c r="I17" s="44">
        <f>IF(OR(G17="",H17=""),"",H17-G17)</f>
        <v/>
      </c>
      <c r="J17" s="13" t="n"/>
      <c r="K17" s="11" t="n"/>
      <c r="L17" s="13" t="n"/>
      <c r="M17" s="11" t="n"/>
    </row>
    <row r="18">
      <c r="A18" s="42" t="n"/>
      <c r="B18" s="43" t="n"/>
      <c r="C18" s="42" t="n"/>
      <c r="D18" s="43" t="n"/>
      <c r="E18" s="13" t="n"/>
      <c r="F18" s="11" t="n"/>
      <c r="G18" s="14" t="n"/>
      <c r="H18" s="14" t="n"/>
      <c r="I18" s="44">
        <f>IF(OR(G18="",H18=""),"",H18-G18)</f>
        <v/>
      </c>
      <c r="J18" s="13" t="n"/>
      <c r="K18" s="11" t="n"/>
      <c r="L18" s="13" t="n"/>
      <c r="M18" s="11" t="n"/>
    </row>
    <row r="19">
      <c r="A19" s="42" t="n"/>
      <c r="B19" s="43" t="n"/>
      <c r="C19" s="42" t="n"/>
      <c r="D19" s="43" t="n"/>
      <c r="E19" s="13" t="n"/>
      <c r="F19" s="11" t="n"/>
      <c r="G19" s="14" t="n"/>
      <c r="H19" s="14" t="n"/>
      <c r="I19" s="44">
        <f>IF(OR(G19="",H19=""),"",H19-G19)</f>
        <v/>
      </c>
      <c r="J19" s="13" t="n"/>
      <c r="K19" s="11" t="n"/>
      <c r="L19" s="13" t="n"/>
      <c r="M19" s="11" t="n"/>
    </row>
    <row r="20">
      <c r="A20" s="42" t="n"/>
      <c r="B20" s="43" t="n"/>
      <c r="C20" s="42" t="n"/>
      <c r="D20" s="43" t="n"/>
      <c r="E20" s="13" t="n"/>
      <c r="F20" s="11" t="n"/>
      <c r="G20" s="14" t="n"/>
      <c r="H20" s="14" t="n"/>
      <c r="I20" s="44">
        <f>IF(OR(G20="",H20=""),"",H20-G20)</f>
        <v/>
      </c>
      <c r="J20" s="13" t="n"/>
      <c r="K20" s="11" t="n"/>
      <c r="L20" s="13" t="n"/>
      <c r="M20" s="11" t="n"/>
    </row>
    <row r="21">
      <c r="A21" s="42" t="n"/>
      <c r="B21" s="43" t="n"/>
      <c r="C21" s="42" t="n"/>
      <c r="D21" s="43" t="n"/>
      <c r="E21" s="13" t="n"/>
      <c r="F21" s="11" t="n"/>
      <c r="G21" s="14" t="n"/>
      <c r="H21" s="14" t="n"/>
      <c r="I21" s="44">
        <f>IF(OR(G21="",H21=""),"",H21-G21)</f>
        <v/>
      </c>
      <c r="J21" s="13" t="n"/>
      <c r="K21" s="11" t="n"/>
      <c r="L21" s="13" t="n"/>
      <c r="M21" s="11" t="n"/>
    </row>
    <row r="22">
      <c r="A22" s="42" t="n"/>
      <c r="B22" s="43" t="n"/>
      <c r="C22" s="42" t="n"/>
      <c r="D22" s="43" t="n"/>
      <c r="E22" s="13" t="n"/>
      <c r="F22" s="11" t="n"/>
      <c r="G22" s="14" t="n"/>
      <c r="H22" s="14" t="n"/>
      <c r="I22" s="44">
        <f>IF(OR(G22="",H22=""),"",H22-G22)</f>
        <v/>
      </c>
      <c r="J22" s="13" t="n"/>
      <c r="K22" s="11" t="n"/>
      <c r="L22" s="13" t="n"/>
      <c r="M22" s="11" t="n"/>
    </row>
    <row r="23">
      <c r="A23" s="42" t="n"/>
      <c r="B23" s="43" t="n"/>
      <c r="C23" s="42" t="n"/>
      <c r="D23" s="43" t="n"/>
      <c r="E23" s="13" t="n"/>
      <c r="F23" s="11" t="n"/>
      <c r="G23" s="14" t="n"/>
      <c r="H23" s="14" t="n"/>
      <c r="I23" s="44">
        <f>IF(OR(G23="",H23=""),"",H23-G23)</f>
        <v/>
      </c>
      <c r="J23" s="13" t="n"/>
      <c r="K23" s="11" t="n"/>
      <c r="L23" s="13" t="n"/>
      <c r="M23" s="11" t="n"/>
    </row>
    <row r="24">
      <c r="A24" s="42" t="n"/>
      <c r="B24" s="43" t="n"/>
      <c r="C24" s="42" t="n"/>
      <c r="D24" s="43" t="n"/>
      <c r="E24" s="13" t="n"/>
      <c r="F24" s="11" t="n"/>
      <c r="G24" s="14" t="n"/>
      <c r="H24" s="14" t="n"/>
      <c r="I24" s="44">
        <f>IF(OR(G24="",H24=""),"",H24-G24)</f>
        <v/>
      </c>
      <c r="J24" s="13" t="n"/>
      <c r="K24" s="11" t="n"/>
      <c r="L24" s="13" t="n"/>
      <c r="M24" s="11" t="n"/>
    </row>
    <row r="25">
      <c r="A25" s="42" t="n"/>
      <c r="B25" s="43" t="n"/>
      <c r="C25" s="42" t="n"/>
      <c r="D25" s="43" t="n"/>
      <c r="E25" s="13" t="n"/>
      <c r="F25" s="11" t="n"/>
      <c r="G25" s="14" t="n"/>
      <c r="H25" s="14" t="n"/>
      <c r="I25" s="44">
        <f>IF(OR(G25="",H25=""),"",H25-G25)</f>
        <v/>
      </c>
      <c r="J25" s="13" t="n"/>
      <c r="K25" s="11" t="n"/>
      <c r="L25" s="13" t="n"/>
      <c r="M25" s="11" t="n"/>
    </row>
    <row r="26">
      <c r="A26" s="42" t="n"/>
      <c r="B26" s="43" t="n"/>
      <c r="C26" s="42" t="n"/>
      <c r="D26" s="43" t="n"/>
      <c r="E26" s="13" t="n"/>
      <c r="F26" s="11" t="n"/>
      <c r="G26" s="14" t="n"/>
      <c r="H26" s="14" t="n"/>
      <c r="I26" s="44">
        <f>IF(OR(G26="",H26=""),"",H26-G26)</f>
        <v/>
      </c>
      <c r="J26" s="13" t="n"/>
      <c r="K26" s="11" t="n"/>
      <c r="L26" s="13" t="n"/>
      <c r="M26" s="11" t="n"/>
    </row>
    <row r="27">
      <c r="A27" s="42" t="n"/>
      <c r="B27" s="43" t="n"/>
      <c r="C27" s="42" t="n"/>
      <c r="D27" s="43" t="n"/>
      <c r="E27" s="13" t="n"/>
      <c r="F27" s="11" t="n"/>
      <c r="G27" s="14" t="n"/>
      <c r="H27" s="14" t="n"/>
      <c r="I27" s="44">
        <f>IF(OR(G27="",H27=""),"",H27-G27)</f>
        <v/>
      </c>
      <c r="J27" s="13" t="n"/>
      <c r="K27" s="11" t="n"/>
      <c r="L27" s="13" t="n"/>
      <c r="M27" s="11" t="n"/>
    </row>
    <row r="28">
      <c r="A28" s="42" t="n"/>
      <c r="B28" s="43" t="n"/>
      <c r="C28" s="42" t="n"/>
      <c r="D28" s="43" t="n"/>
      <c r="E28" s="13" t="n"/>
      <c r="F28" s="11" t="n"/>
      <c r="G28" s="14" t="n"/>
      <c r="H28" s="14" t="n"/>
      <c r="I28" s="44">
        <f>IF(OR(G28="",H28=""),"",H28-G28)</f>
        <v/>
      </c>
      <c r="J28" s="13" t="n"/>
      <c r="K28" s="11" t="n"/>
      <c r="L28" s="13" t="n"/>
      <c r="M28" s="11" t="n"/>
    </row>
    <row r="29">
      <c r="A29" s="42" t="n"/>
      <c r="B29" s="43" t="n"/>
      <c r="C29" s="42" t="n"/>
      <c r="D29" s="43" t="n"/>
      <c r="E29" s="13" t="n"/>
      <c r="F29" s="11" t="n"/>
      <c r="G29" s="14" t="n"/>
      <c r="H29" s="14" t="n"/>
      <c r="I29" s="44">
        <f>IF(OR(G29="",H29=""),"",H29-G29)</f>
        <v/>
      </c>
      <c r="J29" s="13" t="n"/>
      <c r="K29" s="11" t="n"/>
      <c r="L29" s="13" t="n"/>
      <c r="M29" s="11" t="n"/>
    </row>
    <row r="30">
      <c r="A30" s="42" t="n"/>
      <c r="B30" s="43" t="n"/>
      <c r="C30" s="42" t="n"/>
      <c r="D30" s="43" t="n"/>
      <c r="E30" s="13" t="n"/>
      <c r="F30" s="11" t="n"/>
      <c r="G30" s="14" t="n"/>
      <c r="H30" s="14" t="n"/>
      <c r="I30" s="44">
        <f>IF(OR(G30="",H30=""),"",H30-G30)</f>
        <v/>
      </c>
      <c r="J30" s="13" t="n"/>
      <c r="K30" s="11" t="n"/>
      <c r="L30" s="13" t="n"/>
      <c r="M30" s="11" t="n"/>
    </row>
    <row r="31">
      <c r="A31" s="42" t="n"/>
      <c r="B31" s="43" t="n"/>
      <c r="C31" s="42" t="n"/>
      <c r="D31" s="43" t="n"/>
      <c r="E31" s="13" t="n"/>
      <c r="F31" s="11" t="n"/>
      <c r="G31" s="14" t="n"/>
      <c r="H31" s="14" t="n"/>
      <c r="I31" s="44">
        <f>IF(OR(G31="",H31=""),"",H31-G31)</f>
        <v/>
      </c>
      <c r="J31" s="13" t="n"/>
      <c r="K31" s="11" t="n"/>
      <c r="L31" s="13" t="n"/>
      <c r="M31" s="11" t="n"/>
    </row>
    <row r="32">
      <c r="A32" s="42" t="n"/>
      <c r="B32" s="43" t="n"/>
      <c r="C32" s="42" t="n"/>
      <c r="D32" s="43" t="n"/>
      <c r="E32" s="13" t="n"/>
      <c r="F32" s="11" t="n"/>
      <c r="G32" s="14" t="n"/>
      <c r="H32" s="14" t="n"/>
      <c r="I32" s="44">
        <f>IF(OR(G32="",H32=""),"",H32-G32)</f>
        <v/>
      </c>
      <c r="J32" s="13" t="n"/>
      <c r="K32" s="11" t="n"/>
      <c r="L32" s="13" t="n"/>
      <c r="M32" s="11" t="n"/>
    </row>
    <row r="33">
      <c r="A33" s="42" t="n"/>
      <c r="B33" s="43" t="n"/>
      <c r="C33" s="42" t="n"/>
      <c r="D33" s="43" t="n"/>
      <c r="E33" s="13" t="n"/>
      <c r="F33" s="11" t="n"/>
      <c r="G33" s="14" t="n"/>
      <c r="H33" s="14" t="n"/>
      <c r="I33" s="44">
        <f>IF(OR(G33="",H33=""),"",H33-G33)</f>
        <v/>
      </c>
      <c r="J33" s="13" t="n"/>
      <c r="K33" s="11" t="n"/>
      <c r="L33" s="13" t="n"/>
      <c r="M33" s="11" t="n"/>
    </row>
    <row r="34">
      <c r="A34" s="42" t="n"/>
      <c r="B34" s="43" t="n"/>
      <c r="C34" s="42" t="n"/>
      <c r="D34" s="43" t="n"/>
      <c r="E34" s="13" t="n"/>
      <c r="F34" s="11" t="n"/>
      <c r="G34" s="14" t="n"/>
      <c r="H34" s="14" t="n"/>
      <c r="I34" s="44">
        <f>IF(OR(G34="",H34=""),"",H34-G34)</f>
        <v/>
      </c>
      <c r="J34" s="13" t="n"/>
      <c r="K34" s="11" t="n"/>
      <c r="L34" s="13" t="n"/>
      <c r="M34" s="11" t="n"/>
    </row>
    <row r="35">
      <c r="A35" s="42" t="n"/>
      <c r="B35" s="43" t="n"/>
      <c r="C35" s="42" t="n"/>
      <c r="D35" s="43" t="n"/>
      <c r="E35" s="13" t="n"/>
      <c r="F35" s="11" t="n"/>
      <c r="G35" s="14" t="n"/>
      <c r="H35" s="14" t="n"/>
      <c r="I35" s="44">
        <f>IF(OR(G35="",H35=""),"",H35-G35)</f>
        <v/>
      </c>
      <c r="J35" s="13" t="n"/>
      <c r="K35" s="11" t="n"/>
      <c r="L35" s="13" t="n"/>
      <c r="M35" s="11" t="n"/>
    </row>
    <row r="36">
      <c r="A36" s="42" t="n"/>
      <c r="B36" s="43" t="n"/>
      <c r="C36" s="42" t="n"/>
      <c r="D36" s="43" t="n"/>
      <c r="E36" s="13" t="n"/>
      <c r="F36" s="11" t="n"/>
      <c r="G36" s="14" t="n"/>
      <c r="H36" s="14" t="n"/>
      <c r="I36" s="44">
        <f>IF(OR(G36="",H36=""),"",H36-G36)</f>
        <v/>
      </c>
      <c r="J36" s="13" t="n"/>
      <c r="K36" s="11" t="n"/>
      <c r="L36" s="13" t="n"/>
      <c r="M36" s="11" t="n"/>
    </row>
    <row r="37">
      <c r="A37" s="42" t="n"/>
      <c r="B37" s="43" t="n"/>
      <c r="C37" s="42" t="n"/>
      <c r="D37" s="43" t="n"/>
      <c r="E37" s="13" t="n"/>
      <c r="F37" s="11" t="n"/>
      <c r="G37" s="14" t="n"/>
      <c r="H37" s="14" t="n"/>
      <c r="I37" s="44">
        <f>IF(OR(G37="",H37=""),"",H37-G37)</f>
        <v/>
      </c>
      <c r="J37" s="13" t="n"/>
      <c r="K37" s="11" t="n"/>
      <c r="L37" s="13" t="n"/>
      <c r="M37" s="11" t="n"/>
    </row>
    <row r="38">
      <c r="A38" s="42" t="n"/>
      <c r="B38" s="43" t="n"/>
      <c r="C38" s="42" t="n"/>
      <c r="D38" s="43" t="n"/>
      <c r="E38" s="13" t="n"/>
      <c r="F38" s="11" t="n"/>
      <c r="G38" s="14" t="n"/>
      <c r="H38" s="14" t="n"/>
      <c r="I38" s="44">
        <f>IF(OR(G38="",H38=""),"",H38-G38)</f>
        <v/>
      </c>
      <c r="J38" s="13" t="n"/>
      <c r="K38" s="11" t="n"/>
      <c r="L38" s="13" t="n"/>
      <c r="M38" s="11" t="n"/>
    </row>
    <row r="39">
      <c r="A39" s="42" t="n"/>
      <c r="B39" s="43" t="n"/>
      <c r="C39" s="42" t="n"/>
      <c r="D39" s="43" t="n"/>
      <c r="E39" s="13" t="n"/>
      <c r="F39" s="11" t="n"/>
      <c r="G39" s="14" t="n"/>
      <c r="H39" s="14" t="n"/>
      <c r="I39" s="44">
        <f>IF(OR(G39="",H39=""),"",H39-G39)</f>
        <v/>
      </c>
      <c r="J39" s="13" t="n"/>
      <c r="K39" s="11" t="n"/>
      <c r="L39" s="13" t="n"/>
      <c r="M39" s="11" t="n"/>
    </row>
    <row r="40">
      <c r="A40" s="42" t="n"/>
      <c r="B40" s="43" t="n"/>
      <c r="C40" s="42" t="n"/>
      <c r="D40" s="43" t="n"/>
      <c r="E40" s="13" t="n"/>
      <c r="F40" s="11" t="n"/>
      <c r="G40" s="14" t="n"/>
      <c r="H40" s="14" t="n"/>
      <c r="I40" s="44">
        <f>IF(OR(G40="",H40=""),"",H40-G40)</f>
        <v/>
      </c>
      <c r="J40" s="13" t="n"/>
      <c r="K40" s="11" t="n"/>
      <c r="L40" s="13" t="n"/>
      <c r="M40" s="11" t="n"/>
    </row>
    <row r="41">
      <c r="A41" s="42" t="n"/>
      <c r="B41" s="43" t="n"/>
      <c r="C41" s="42" t="n"/>
      <c r="D41" s="43" t="n"/>
      <c r="E41" s="13" t="n"/>
      <c r="F41" s="11" t="n"/>
      <c r="G41" s="14" t="n"/>
      <c r="H41" s="14" t="n"/>
      <c r="I41" s="44">
        <f>IF(OR(G41="",H41=""),"",H41-G41)</f>
        <v/>
      </c>
      <c r="J41" s="13" t="n"/>
      <c r="K41" s="11" t="n"/>
      <c r="L41" s="13" t="n"/>
      <c r="M41" s="11" t="n"/>
    </row>
    <row r="42">
      <c r="A42" s="42" t="n"/>
      <c r="B42" s="43" t="n"/>
      <c r="C42" s="42" t="n"/>
      <c r="D42" s="43" t="n"/>
      <c r="E42" s="13" t="n"/>
      <c r="F42" s="11" t="n"/>
      <c r="G42" s="14" t="n"/>
      <c r="H42" s="14" t="n"/>
      <c r="I42" s="44">
        <f>IF(OR(G42="",H42=""),"",H42-G42)</f>
        <v/>
      </c>
      <c r="J42" s="13" t="n"/>
      <c r="K42" s="11" t="n"/>
      <c r="L42" s="13" t="n"/>
      <c r="M42" s="11" t="n"/>
    </row>
    <row r="43">
      <c r="A43" s="42" t="n"/>
      <c r="B43" s="43" t="n"/>
      <c r="C43" s="42" t="n"/>
      <c r="D43" s="43" t="n"/>
      <c r="E43" s="13" t="n"/>
      <c r="F43" s="11" t="n"/>
      <c r="G43" s="14" t="n"/>
      <c r="H43" s="14" t="n"/>
      <c r="I43" s="44">
        <f>IF(OR(G43="",H43=""),"",H43-G43)</f>
        <v/>
      </c>
      <c r="J43" s="13" t="n"/>
      <c r="K43" s="11" t="n"/>
      <c r="L43" s="13" t="n"/>
      <c r="M43" s="11" t="n"/>
    </row>
    <row r="44">
      <c r="A44" s="42" t="n"/>
      <c r="B44" s="43" t="n"/>
      <c r="C44" s="42" t="n"/>
      <c r="D44" s="43" t="n"/>
      <c r="E44" s="13" t="n"/>
      <c r="F44" s="11" t="n"/>
      <c r="G44" s="14" t="n"/>
      <c r="H44" s="14" t="n"/>
      <c r="I44" s="44">
        <f>IF(OR(G44="",H44=""),"",H44-G44)</f>
        <v/>
      </c>
      <c r="J44" s="13" t="n"/>
      <c r="K44" s="11" t="n"/>
      <c r="L44" s="13" t="n"/>
      <c r="M44" s="11" t="n"/>
    </row>
    <row r="45">
      <c r="A45" s="42" t="n"/>
      <c r="B45" s="43" t="n"/>
      <c r="C45" s="42" t="n"/>
      <c r="D45" s="43" t="n"/>
      <c r="E45" s="13" t="n"/>
      <c r="F45" s="11" t="n"/>
      <c r="G45" s="14" t="n"/>
      <c r="H45" s="14" t="n"/>
      <c r="I45" s="44">
        <f>IF(OR(G45="",H45=""),"",H45-G45)</f>
        <v/>
      </c>
      <c r="J45" s="13" t="n"/>
      <c r="K45" s="11" t="n"/>
      <c r="L45" s="13" t="n"/>
      <c r="M45" s="11" t="n"/>
    </row>
    <row r="46">
      <c r="A46" s="42" t="n"/>
      <c r="B46" s="43" t="n"/>
      <c r="C46" s="42" t="n"/>
      <c r="D46" s="43" t="n"/>
      <c r="E46" s="13" t="n"/>
      <c r="F46" s="11" t="n"/>
      <c r="G46" s="14" t="n"/>
      <c r="H46" s="14" t="n"/>
      <c r="I46" s="44">
        <f>IF(OR(G46="",H46=""),"",H46-G46)</f>
        <v/>
      </c>
      <c r="J46" s="13" t="n"/>
      <c r="K46" s="11" t="n"/>
      <c r="L46" s="13" t="n"/>
      <c r="M46" s="11" t="n"/>
    </row>
    <row r="47">
      <c r="A47" s="42" t="n"/>
      <c r="B47" s="43" t="n"/>
      <c r="C47" s="42" t="n"/>
      <c r="D47" s="43" t="n"/>
      <c r="E47" s="13" t="n"/>
      <c r="F47" s="11" t="n"/>
      <c r="G47" s="14" t="n"/>
      <c r="H47" s="14" t="n"/>
      <c r="I47" s="44">
        <f>IF(OR(G47="",H47=""),"",H47-G47)</f>
        <v/>
      </c>
      <c r="J47" s="13" t="n"/>
      <c r="K47" s="11" t="n"/>
      <c r="L47" s="13" t="n"/>
      <c r="M47" s="11" t="n"/>
    </row>
    <row r="48">
      <c r="A48" s="42" t="n"/>
      <c r="B48" s="43" t="n"/>
      <c r="C48" s="42" t="n"/>
      <c r="D48" s="43" t="n"/>
      <c r="E48" s="13" t="n"/>
      <c r="F48" s="11" t="n"/>
      <c r="G48" s="14" t="n"/>
      <c r="H48" s="14" t="n"/>
      <c r="I48" s="44">
        <f>IF(OR(G48="",H48=""),"",H48-G48)</f>
        <v/>
      </c>
      <c r="J48" s="13" t="n"/>
      <c r="K48" s="11" t="n"/>
      <c r="L48" s="13" t="n"/>
      <c r="M48" s="11" t="n"/>
    </row>
    <row r="49">
      <c r="A49" s="42" t="n"/>
      <c r="B49" s="43" t="n"/>
      <c r="C49" s="42" t="n"/>
      <c r="D49" s="43" t="n"/>
      <c r="E49" s="13" t="n"/>
      <c r="F49" s="11" t="n"/>
      <c r="G49" s="14" t="n"/>
      <c r="H49" s="14" t="n"/>
      <c r="I49" s="44">
        <f>IF(OR(G49="",H49=""),"",H49-G49)</f>
        <v/>
      </c>
      <c r="J49" s="13" t="n"/>
      <c r="K49" s="11" t="n"/>
      <c r="L49" s="13" t="n"/>
      <c r="M49" s="11" t="n"/>
    </row>
    <row r="50">
      <c r="A50" s="42" t="n"/>
      <c r="B50" s="43" t="n"/>
      <c r="C50" s="42" t="n"/>
      <c r="D50" s="43" t="n"/>
      <c r="E50" s="13" t="n"/>
      <c r="F50" s="11" t="n"/>
      <c r="G50" s="14" t="n"/>
      <c r="H50" s="14" t="n"/>
      <c r="I50" s="44">
        <f>IF(OR(G50="",H50=""),"",H50-G50)</f>
        <v/>
      </c>
      <c r="J50" s="13" t="n"/>
      <c r="K50" s="11" t="n"/>
      <c r="L50" s="13" t="n"/>
      <c r="M50" s="11" t="n"/>
    </row>
    <row r="51">
      <c r="A51" s="42" t="n"/>
      <c r="B51" s="43" t="n"/>
      <c r="C51" s="42" t="n"/>
      <c r="D51" s="43" t="n"/>
      <c r="E51" s="13" t="n"/>
      <c r="F51" s="11" t="n"/>
      <c r="G51" s="14" t="n"/>
      <c r="H51" s="14" t="n"/>
      <c r="I51" s="44">
        <f>IF(OR(G51="",H51=""),"",H51-G51)</f>
        <v/>
      </c>
      <c r="J51" s="13" t="n"/>
      <c r="K51" s="11" t="n"/>
      <c r="L51" s="13" t="n"/>
      <c r="M51" s="11" t="n"/>
    </row>
    <row r="52">
      <c r="A52" s="42" t="n"/>
      <c r="B52" s="43" t="n"/>
      <c r="C52" s="42" t="n"/>
      <c r="D52" s="43" t="n"/>
      <c r="E52" s="13" t="n"/>
      <c r="F52" s="11" t="n"/>
      <c r="G52" s="14" t="n"/>
      <c r="H52" s="14" t="n"/>
      <c r="I52" s="44">
        <f>IF(OR(G52="",H52=""),"",H52-G52)</f>
        <v/>
      </c>
      <c r="J52" s="13" t="n"/>
      <c r="K52" s="11" t="n"/>
      <c r="L52" s="13" t="n"/>
      <c r="M52" s="11" t="n"/>
    </row>
    <row r="53">
      <c r="A53" s="42" t="n"/>
      <c r="B53" s="43" t="n"/>
      <c r="C53" s="42" t="n"/>
      <c r="D53" s="43" t="n"/>
      <c r="E53" s="13" t="n"/>
      <c r="F53" s="11" t="n"/>
      <c r="G53" s="14" t="n"/>
      <c r="H53" s="14" t="n"/>
      <c r="I53" s="44">
        <f>IF(OR(G53="",H53=""),"",H53-G53)</f>
        <v/>
      </c>
      <c r="J53" s="13" t="n"/>
      <c r="K53" s="11" t="n"/>
      <c r="L53" s="13" t="n"/>
      <c r="M53" s="11" t="n"/>
    </row>
    <row r="54">
      <c r="A54" s="42" t="n"/>
      <c r="B54" s="43" t="n"/>
      <c r="C54" s="42" t="n"/>
      <c r="D54" s="43" t="n"/>
      <c r="E54" s="13" t="n"/>
      <c r="F54" s="11" t="n"/>
      <c r="G54" s="14" t="n"/>
      <c r="H54" s="14" t="n"/>
      <c r="I54" s="44">
        <f>IF(OR(G54="",H54=""),"",H54-G54)</f>
        <v/>
      </c>
      <c r="J54" s="13" t="n"/>
      <c r="K54" s="11" t="n"/>
      <c r="L54" s="13" t="n"/>
      <c r="M54" s="11" t="n"/>
    </row>
    <row r="55">
      <c r="A55" s="42" t="n"/>
      <c r="B55" s="43" t="n"/>
      <c r="C55" s="42" t="n"/>
      <c r="D55" s="43" t="n"/>
      <c r="E55" s="13" t="n"/>
      <c r="F55" s="11" t="n"/>
      <c r="G55" s="14" t="n"/>
      <c r="H55" s="14" t="n"/>
      <c r="I55" s="44">
        <f>IF(OR(G55="",H55=""),"",H55-G55)</f>
        <v/>
      </c>
      <c r="J55" s="13" t="n"/>
      <c r="K55" s="11" t="n"/>
      <c r="L55" s="13" t="n"/>
      <c r="M55" s="11" t="n"/>
    </row>
    <row r="56">
      <c r="A56" s="42" t="n"/>
      <c r="B56" s="43" t="n"/>
      <c r="C56" s="42" t="n"/>
      <c r="D56" s="43" t="n"/>
      <c r="E56" s="13" t="n"/>
      <c r="F56" s="11" t="n"/>
      <c r="G56" s="14" t="n"/>
      <c r="H56" s="14" t="n"/>
      <c r="I56" s="44">
        <f>IF(OR(G56="",H56=""),"",H56-G56)</f>
        <v/>
      </c>
      <c r="J56" s="13" t="n"/>
      <c r="K56" s="11" t="n"/>
      <c r="L56" s="13" t="n"/>
      <c r="M56" s="11" t="n"/>
    </row>
    <row r="57">
      <c r="A57" s="42" t="n"/>
      <c r="B57" s="43" t="n"/>
      <c r="C57" s="42" t="n"/>
      <c r="D57" s="43" t="n"/>
      <c r="E57" s="13" t="n"/>
      <c r="F57" s="11" t="n"/>
      <c r="G57" s="14" t="n"/>
      <c r="H57" s="14" t="n"/>
      <c r="I57" s="44">
        <f>IF(OR(G57="",H57=""),"",H57-G57)</f>
        <v/>
      </c>
      <c r="J57" s="13" t="n"/>
      <c r="K57" s="11" t="n"/>
      <c r="L57" s="13" t="n"/>
      <c r="M57" s="11" t="n"/>
    </row>
    <row r="58">
      <c r="A58" s="42" t="n"/>
      <c r="B58" s="43" t="n"/>
      <c r="C58" s="42" t="n"/>
      <c r="D58" s="43" t="n"/>
      <c r="E58" s="13" t="n"/>
      <c r="F58" s="11" t="n"/>
      <c r="G58" s="14" t="n"/>
      <c r="H58" s="14" t="n"/>
      <c r="I58" s="44">
        <f>IF(OR(G58="",H58=""),"",H58-G58)</f>
        <v/>
      </c>
      <c r="J58" s="13" t="n"/>
      <c r="K58" s="11" t="n"/>
      <c r="L58" s="13" t="n"/>
      <c r="M58" s="11" t="n"/>
    </row>
    <row r="59">
      <c r="A59" s="42" t="n"/>
      <c r="B59" s="43" t="n"/>
      <c r="C59" s="42" t="n"/>
      <c r="D59" s="43" t="n"/>
      <c r="E59" s="13" t="n"/>
      <c r="F59" s="11" t="n"/>
      <c r="G59" s="14" t="n"/>
      <c r="H59" s="14" t="n"/>
      <c r="I59" s="44">
        <f>IF(OR(G59="",H59=""),"",H59-G59)</f>
        <v/>
      </c>
      <c r="J59" s="13" t="n"/>
      <c r="K59" s="11" t="n"/>
      <c r="L59" s="13" t="n"/>
      <c r="M59" s="11" t="n"/>
    </row>
    <row r="60">
      <c r="A60" s="42" t="n"/>
      <c r="B60" s="43" t="n"/>
      <c r="C60" s="42" t="n"/>
      <c r="D60" s="43" t="n"/>
      <c r="E60" s="13" t="n"/>
      <c r="F60" s="11" t="n"/>
      <c r="G60" s="14" t="n"/>
      <c r="H60" s="14" t="n"/>
      <c r="I60" s="44">
        <f>IF(OR(G60="",H60=""),"",H60-G60)</f>
        <v/>
      </c>
      <c r="J60" s="13" t="n"/>
      <c r="K60" s="11" t="n"/>
      <c r="L60" s="13" t="n"/>
      <c r="M60" s="11" t="n"/>
    </row>
    <row r="61">
      <c r="A61" s="42" t="n"/>
      <c r="B61" s="43" t="n"/>
      <c r="C61" s="42" t="n"/>
      <c r="D61" s="43" t="n"/>
      <c r="E61" s="13" t="n"/>
      <c r="F61" s="11" t="n"/>
      <c r="G61" s="14" t="n"/>
      <c r="H61" s="14" t="n"/>
      <c r="I61" s="44">
        <f>IF(OR(G61="",H61=""),"",H61-G61)</f>
        <v/>
      </c>
      <c r="J61" s="13" t="n"/>
      <c r="K61" s="11" t="n"/>
      <c r="L61" s="13" t="n"/>
      <c r="M61" s="11" t="n"/>
    </row>
    <row r="62">
      <c r="A62" s="42" t="n"/>
      <c r="B62" s="43" t="n"/>
      <c r="C62" s="42" t="n"/>
      <c r="D62" s="43" t="n"/>
      <c r="E62" s="13" t="n"/>
      <c r="F62" s="11" t="n"/>
      <c r="G62" s="14" t="n"/>
      <c r="H62" s="14" t="n"/>
      <c r="I62" s="44">
        <f>IF(OR(G62="",H62=""),"",H62-G62)</f>
        <v/>
      </c>
      <c r="J62" s="13" t="n"/>
      <c r="K62" s="11" t="n"/>
      <c r="L62" s="13" t="n"/>
      <c r="M62" s="11" t="n"/>
    </row>
    <row r="63">
      <c r="A63" s="42" t="n"/>
      <c r="B63" s="43" t="n"/>
      <c r="C63" s="42" t="n"/>
      <c r="D63" s="43" t="n"/>
      <c r="E63" s="13" t="n"/>
      <c r="F63" s="11" t="n"/>
      <c r="G63" s="14" t="n"/>
      <c r="H63" s="14" t="n"/>
      <c r="I63" s="44">
        <f>IF(OR(G63="",H63=""),"",H63-G63)</f>
        <v/>
      </c>
      <c r="J63" s="13" t="n"/>
      <c r="K63" s="11" t="n"/>
      <c r="L63" s="13" t="n"/>
      <c r="M63" s="11" t="n"/>
    </row>
    <row r="64">
      <c r="A64" s="42" t="n"/>
      <c r="B64" s="43" t="n"/>
      <c r="C64" s="42" t="n"/>
      <c r="D64" s="43" t="n"/>
      <c r="E64" s="13" t="n"/>
      <c r="F64" s="11" t="n"/>
      <c r="G64" s="14" t="n"/>
      <c r="H64" s="14" t="n"/>
      <c r="I64" s="44">
        <f>IF(OR(G64="",H64=""),"",H64-G64)</f>
        <v/>
      </c>
      <c r="J64" s="13" t="n"/>
      <c r="K64" s="11" t="n"/>
      <c r="L64" s="13" t="n"/>
      <c r="M64" s="11" t="n"/>
    </row>
    <row r="65">
      <c r="A65" s="42" t="n"/>
      <c r="B65" s="43" t="n"/>
      <c r="C65" s="42" t="n"/>
      <c r="D65" s="43" t="n"/>
      <c r="E65" s="13" t="n"/>
      <c r="F65" s="11" t="n"/>
      <c r="G65" s="14" t="n"/>
      <c r="H65" s="14" t="n"/>
      <c r="I65" s="44">
        <f>IF(OR(G65="",H65=""),"",H65-G65)</f>
        <v/>
      </c>
      <c r="J65" s="13" t="n"/>
      <c r="K65" s="11" t="n"/>
      <c r="L65" s="13" t="n"/>
      <c r="M65" s="11" t="n"/>
    </row>
    <row r="66">
      <c r="A66" s="42" t="n"/>
      <c r="B66" s="43" t="n"/>
      <c r="C66" s="42" t="n"/>
      <c r="D66" s="43" t="n"/>
      <c r="E66" s="13" t="n"/>
      <c r="F66" s="11" t="n"/>
      <c r="G66" s="14" t="n"/>
      <c r="H66" s="14" t="n"/>
      <c r="I66" s="44">
        <f>IF(OR(G66="",H66=""),"",H66-G66)</f>
        <v/>
      </c>
      <c r="J66" s="13" t="n"/>
      <c r="K66" s="11" t="n"/>
      <c r="L66" s="13" t="n"/>
      <c r="M66" s="11" t="n"/>
    </row>
    <row r="67">
      <c r="A67" s="42" t="n"/>
      <c r="B67" s="43" t="n"/>
      <c r="C67" s="42" t="n"/>
      <c r="D67" s="43" t="n"/>
      <c r="E67" s="13" t="n"/>
      <c r="F67" s="11" t="n"/>
      <c r="G67" s="14" t="n"/>
      <c r="H67" s="14" t="n"/>
      <c r="I67" s="44">
        <f>IF(OR(G67="",H67=""),"",H67-G67)</f>
        <v/>
      </c>
      <c r="J67" s="13" t="n"/>
      <c r="K67" s="11" t="n"/>
      <c r="L67" s="13" t="n"/>
      <c r="M67" s="11" t="n"/>
    </row>
    <row r="68">
      <c r="A68" s="42" t="n"/>
      <c r="B68" s="43" t="n"/>
      <c r="C68" s="42" t="n"/>
      <c r="D68" s="43" t="n"/>
      <c r="E68" s="13" t="n"/>
      <c r="F68" s="11" t="n"/>
      <c r="G68" s="14" t="n"/>
      <c r="H68" s="14" t="n"/>
      <c r="I68" s="44">
        <f>IF(OR(G68="",H68=""),"",H68-G68)</f>
        <v/>
      </c>
      <c r="J68" s="13" t="n"/>
      <c r="K68" s="11" t="n"/>
      <c r="L68" s="13" t="n"/>
      <c r="M68" s="11" t="n"/>
    </row>
    <row r="69">
      <c r="A69" s="42" t="n"/>
      <c r="B69" s="43" t="n"/>
      <c r="C69" s="42" t="n"/>
      <c r="D69" s="43" t="n"/>
      <c r="E69" s="13" t="n"/>
      <c r="F69" s="11" t="n"/>
      <c r="G69" s="14" t="n"/>
      <c r="H69" s="14" t="n"/>
      <c r="I69" s="44">
        <f>IF(OR(G69="",H69=""),"",H69-G69)</f>
        <v/>
      </c>
      <c r="J69" s="13" t="n"/>
      <c r="K69" s="11" t="n"/>
      <c r="L69" s="13" t="n"/>
      <c r="M69" s="11" t="n"/>
    </row>
    <row r="70">
      <c r="A70" s="42" t="n"/>
      <c r="B70" s="43" t="n"/>
      <c r="C70" s="42" t="n"/>
      <c r="D70" s="43" t="n"/>
      <c r="E70" s="13" t="n"/>
      <c r="F70" s="11" t="n"/>
      <c r="G70" s="14" t="n"/>
      <c r="H70" s="14" t="n"/>
      <c r="I70" s="44">
        <f>IF(OR(G70="",H70=""),"",H70-G70)</f>
        <v/>
      </c>
      <c r="J70" s="13" t="n"/>
      <c r="K70" s="11" t="n"/>
      <c r="L70" s="13" t="n"/>
      <c r="M70" s="11" t="n"/>
    </row>
    <row r="71">
      <c r="A71" s="42" t="n"/>
      <c r="B71" s="43" t="n"/>
      <c r="C71" s="42" t="n"/>
      <c r="D71" s="43" t="n"/>
      <c r="E71" s="13" t="n"/>
      <c r="F71" s="11" t="n"/>
      <c r="G71" s="14" t="n"/>
      <c r="H71" s="14" t="n"/>
      <c r="I71" s="44">
        <f>IF(OR(G71="",H71=""),"",H71-G71)</f>
        <v/>
      </c>
      <c r="J71" s="13" t="n"/>
      <c r="K71" s="11" t="n"/>
      <c r="L71" s="13" t="n"/>
      <c r="M71" s="11" t="n"/>
    </row>
    <row r="72">
      <c r="A72" s="42" t="n"/>
      <c r="B72" s="43" t="n"/>
      <c r="C72" s="42" t="n"/>
      <c r="D72" s="43" t="n"/>
      <c r="E72" s="13" t="n"/>
      <c r="F72" s="11" t="n"/>
      <c r="G72" s="14" t="n"/>
      <c r="H72" s="14" t="n"/>
      <c r="I72" s="44">
        <f>IF(OR(G72="",H72=""),"",H72-G72)</f>
        <v/>
      </c>
      <c r="J72" s="13" t="n"/>
      <c r="K72" s="11" t="n"/>
      <c r="L72" s="13" t="n"/>
      <c r="M72" s="11" t="n"/>
    </row>
    <row r="73">
      <c r="A73" s="42" t="n"/>
      <c r="B73" s="43" t="n"/>
      <c r="C73" s="42" t="n"/>
      <c r="D73" s="43" t="n"/>
      <c r="E73" s="13" t="n"/>
      <c r="F73" s="11" t="n"/>
      <c r="G73" s="14" t="n"/>
      <c r="H73" s="14" t="n"/>
      <c r="I73" s="44">
        <f>IF(OR(G73="",H73=""),"",H73-G73)</f>
        <v/>
      </c>
      <c r="J73" s="13" t="n"/>
      <c r="K73" s="11" t="n"/>
      <c r="L73" s="13" t="n"/>
      <c r="M73" s="11" t="n"/>
    </row>
    <row r="74">
      <c r="A74" s="42" t="n"/>
      <c r="B74" s="43" t="n"/>
      <c r="C74" s="42" t="n"/>
      <c r="D74" s="43" t="n"/>
      <c r="E74" s="13" t="n"/>
      <c r="F74" s="11" t="n"/>
      <c r="G74" s="14" t="n"/>
      <c r="H74" s="14" t="n"/>
      <c r="I74" s="44">
        <f>IF(OR(G74="",H74=""),"",H74-G74)</f>
        <v/>
      </c>
      <c r="J74" s="13" t="n"/>
      <c r="K74" s="11" t="n"/>
      <c r="L74" s="13" t="n"/>
      <c r="M74" s="11" t="n"/>
    </row>
    <row r="75">
      <c r="A75" s="42" t="n"/>
      <c r="B75" s="43" t="n"/>
      <c r="C75" s="42" t="n"/>
      <c r="D75" s="43" t="n"/>
      <c r="E75" s="13" t="n"/>
      <c r="F75" s="11" t="n"/>
      <c r="G75" s="14" t="n"/>
      <c r="H75" s="14" t="n"/>
      <c r="I75" s="44">
        <f>IF(OR(G75="",H75=""),"",H75-G75)</f>
        <v/>
      </c>
      <c r="J75" s="13" t="n"/>
      <c r="K75" s="11" t="n"/>
      <c r="L75" s="13" t="n"/>
      <c r="M75" s="11" t="n"/>
    </row>
    <row r="76">
      <c r="A76" s="42" t="n"/>
      <c r="B76" s="43" t="n"/>
      <c r="C76" s="42" t="n"/>
      <c r="D76" s="43" t="n"/>
      <c r="E76" s="13" t="n"/>
      <c r="F76" s="11" t="n"/>
      <c r="G76" s="14" t="n"/>
      <c r="H76" s="14" t="n"/>
      <c r="I76" s="44">
        <f>IF(OR(G76="",H76=""),"",H76-G76)</f>
        <v/>
      </c>
      <c r="J76" s="13" t="n"/>
      <c r="K76" s="11" t="n"/>
      <c r="L76" s="13" t="n"/>
      <c r="M76" s="11" t="n"/>
    </row>
    <row r="77">
      <c r="A77" s="42" t="n"/>
      <c r="B77" s="43" t="n"/>
      <c r="C77" s="42" t="n"/>
      <c r="D77" s="43" t="n"/>
      <c r="E77" s="13" t="n"/>
      <c r="F77" s="11" t="n"/>
      <c r="G77" s="14" t="n"/>
      <c r="H77" s="14" t="n"/>
      <c r="I77" s="44">
        <f>IF(OR(G77="",H77=""),"",H77-G77)</f>
        <v/>
      </c>
      <c r="J77" s="13" t="n"/>
      <c r="K77" s="11" t="n"/>
      <c r="L77" s="13" t="n"/>
      <c r="M77" s="11" t="n"/>
    </row>
    <row r="78">
      <c r="A78" s="42" t="n"/>
      <c r="B78" s="43" t="n"/>
      <c r="C78" s="42" t="n"/>
      <c r="D78" s="43" t="n"/>
      <c r="E78" s="13" t="n"/>
      <c r="F78" s="11" t="n"/>
      <c r="G78" s="14" t="n"/>
      <c r="H78" s="14" t="n"/>
      <c r="I78" s="44">
        <f>IF(OR(G78="",H78=""),"",H78-G78)</f>
        <v/>
      </c>
      <c r="J78" s="13" t="n"/>
      <c r="K78" s="11" t="n"/>
      <c r="L78" s="13" t="n"/>
      <c r="M78" s="11" t="n"/>
    </row>
    <row r="79">
      <c r="A79" s="42" t="n"/>
      <c r="B79" s="43" t="n"/>
      <c r="C79" s="42" t="n"/>
      <c r="D79" s="43" t="n"/>
      <c r="E79" s="13" t="n"/>
      <c r="F79" s="11" t="n"/>
      <c r="G79" s="14" t="n"/>
      <c r="H79" s="14" t="n"/>
      <c r="I79" s="44">
        <f>IF(OR(G79="",H79=""),"",H79-G79)</f>
        <v/>
      </c>
      <c r="J79" s="13" t="n"/>
      <c r="K79" s="11" t="n"/>
      <c r="L79" s="13" t="n"/>
      <c r="M79" s="11" t="n"/>
    </row>
    <row r="80">
      <c r="A80" s="42" t="n"/>
      <c r="B80" s="43" t="n"/>
      <c r="C80" s="42" t="n"/>
      <c r="D80" s="43" t="n"/>
      <c r="E80" s="13" t="n"/>
      <c r="F80" s="11" t="n"/>
      <c r="G80" s="14" t="n"/>
      <c r="H80" s="14" t="n"/>
      <c r="I80" s="44">
        <f>IF(OR(G80="",H80=""),"",H80-G80)</f>
        <v/>
      </c>
      <c r="J80" s="13" t="n"/>
      <c r="K80" s="11" t="n"/>
      <c r="L80" s="13" t="n"/>
      <c r="M80" s="11" t="n"/>
    </row>
    <row r="81">
      <c r="A81" s="42" t="n"/>
      <c r="B81" s="43" t="n"/>
      <c r="C81" s="42" t="n"/>
      <c r="D81" s="43" t="n"/>
      <c r="E81" s="13" t="n"/>
      <c r="F81" s="11" t="n"/>
      <c r="G81" s="14" t="n"/>
      <c r="H81" s="14" t="n"/>
      <c r="I81" s="44">
        <f>IF(OR(G81="",H81=""),"",H81-G81)</f>
        <v/>
      </c>
      <c r="J81" s="13" t="n"/>
      <c r="K81" s="11" t="n"/>
      <c r="L81" s="13" t="n"/>
      <c r="M81" s="11" t="n"/>
    </row>
    <row r="82">
      <c r="A82" s="42" t="n"/>
      <c r="B82" s="43" t="n"/>
      <c r="C82" s="42" t="n"/>
      <c r="D82" s="43" t="n"/>
      <c r="E82" s="13" t="n"/>
      <c r="F82" s="11" t="n"/>
      <c r="G82" s="14" t="n"/>
      <c r="H82" s="14" t="n"/>
      <c r="I82" s="44">
        <f>IF(OR(G82="",H82=""),"",H82-G82)</f>
        <v/>
      </c>
      <c r="J82" s="13" t="n"/>
      <c r="K82" s="11" t="n"/>
      <c r="L82" s="13" t="n"/>
      <c r="M82" s="11" t="n"/>
    </row>
    <row r="83">
      <c r="A83" s="42" t="n"/>
      <c r="B83" s="43" t="n"/>
      <c r="C83" s="42" t="n"/>
      <c r="D83" s="43" t="n"/>
      <c r="E83" s="13" t="n"/>
      <c r="F83" s="11" t="n"/>
      <c r="G83" s="14" t="n"/>
      <c r="H83" s="14" t="n"/>
      <c r="I83" s="44">
        <f>IF(OR(G83="",H83=""),"",H83-G83)</f>
        <v/>
      </c>
      <c r="J83" s="13" t="n"/>
      <c r="K83" s="11" t="n"/>
      <c r="L83" s="13" t="n"/>
      <c r="M83" s="11" t="n"/>
    </row>
    <row r="84">
      <c r="A84" s="42" t="n"/>
      <c r="B84" s="43" t="n"/>
      <c r="C84" s="42" t="n"/>
      <c r="D84" s="43" t="n"/>
      <c r="E84" s="13" t="n"/>
      <c r="F84" s="11" t="n"/>
      <c r="G84" s="14" t="n"/>
      <c r="H84" s="14" t="n"/>
      <c r="I84" s="44">
        <f>IF(OR(G84="",H84=""),"",H84-G84)</f>
        <v/>
      </c>
      <c r="J84" s="13" t="n"/>
      <c r="K84" s="11" t="n"/>
      <c r="L84" s="13" t="n"/>
      <c r="M84" s="11" t="n"/>
    </row>
    <row r="85">
      <c r="A85" s="42" t="n"/>
      <c r="B85" s="43" t="n"/>
      <c r="C85" s="42" t="n"/>
      <c r="D85" s="43" t="n"/>
      <c r="E85" s="13" t="n"/>
      <c r="F85" s="11" t="n"/>
      <c r="G85" s="14" t="n"/>
      <c r="H85" s="14" t="n"/>
      <c r="I85" s="44">
        <f>IF(OR(G85="",H85=""),"",H85-G85)</f>
        <v/>
      </c>
      <c r="J85" s="13" t="n"/>
      <c r="K85" s="11" t="n"/>
      <c r="L85" s="13" t="n"/>
      <c r="M85" s="11" t="n"/>
    </row>
    <row r="86">
      <c r="A86" s="42" t="n"/>
      <c r="B86" s="43" t="n"/>
      <c r="C86" s="42" t="n"/>
      <c r="D86" s="43" t="n"/>
      <c r="E86" s="13" t="n"/>
      <c r="F86" s="11" t="n"/>
      <c r="G86" s="14" t="n"/>
      <c r="H86" s="14" t="n"/>
      <c r="I86" s="44">
        <f>IF(OR(G86="",H86=""),"",H86-G86)</f>
        <v/>
      </c>
      <c r="J86" s="13" t="n"/>
      <c r="K86" s="11" t="n"/>
      <c r="L86" s="13" t="n"/>
      <c r="M86" s="11" t="n"/>
    </row>
    <row r="87">
      <c r="A87" s="42" t="n"/>
      <c r="B87" s="43" t="n"/>
      <c r="C87" s="42" t="n"/>
      <c r="D87" s="43" t="n"/>
      <c r="E87" s="13" t="n"/>
      <c r="F87" s="11" t="n"/>
      <c r="G87" s="14" t="n"/>
      <c r="H87" s="14" t="n"/>
      <c r="I87" s="44">
        <f>IF(OR(G87="",H87=""),"",H87-G87)</f>
        <v/>
      </c>
      <c r="J87" s="13" t="n"/>
      <c r="K87" s="11" t="n"/>
      <c r="L87" s="13" t="n"/>
      <c r="M87" s="11" t="n"/>
    </row>
    <row r="88">
      <c r="A88" s="42" t="n"/>
      <c r="B88" s="43" t="n"/>
      <c r="C88" s="42" t="n"/>
      <c r="D88" s="43" t="n"/>
      <c r="E88" s="13" t="n"/>
      <c r="F88" s="11" t="n"/>
      <c r="G88" s="14" t="n"/>
      <c r="H88" s="14" t="n"/>
      <c r="I88" s="44">
        <f>IF(OR(G88="",H88=""),"",H88-G88)</f>
        <v/>
      </c>
      <c r="J88" s="13" t="n"/>
      <c r="K88" s="11" t="n"/>
      <c r="L88" s="13" t="n"/>
      <c r="M88" s="11" t="n"/>
    </row>
    <row r="89">
      <c r="A89" s="42" t="n"/>
      <c r="B89" s="43" t="n"/>
      <c r="C89" s="42" t="n"/>
      <c r="D89" s="43" t="n"/>
      <c r="E89" s="13" t="n"/>
      <c r="F89" s="11" t="n"/>
      <c r="G89" s="14" t="n"/>
      <c r="H89" s="14" t="n"/>
      <c r="I89" s="44">
        <f>IF(OR(G89="",H89=""),"",H89-G89)</f>
        <v/>
      </c>
      <c r="J89" s="13" t="n"/>
      <c r="K89" s="11" t="n"/>
      <c r="L89" s="13" t="n"/>
      <c r="M89" s="11" t="n"/>
    </row>
    <row r="90">
      <c r="A90" s="42" t="n"/>
      <c r="B90" s="43" t="n"/>
      <c r="C90" s="42" t="n"/>
      <c r="D90" s="43" t="n"/>
      <c r="E90" s="13" t="n"/>
      <c r="F90" s="11" t="n"/>
      <c r="G90" s="14" t="n"/>
      <c r="H90" s="14" t="n"/>
      <c r="I90" s="44">
        <f>IF(OR(G90="",H90=""),"",H90-G90)</f>
        <v/>
      </c>
      <c r="J90" s="13" t="n"/>
      <c r="K90" s="11" t="n"/>
      <c r="L90" s="13" t="n"/>
      <c r="M90" s="11" t="n"/>
    </row>
    <row r="91">
      <c r="A91" s="42" t="n"/>
      <c r="B91" s="43" t="n"/>
      <c r="C91" s="42" t="n"/>
      <c r="D91" s="43" t="n"/>
      <c r="E91" s="13" t="n"/>
      <c r="F91" s="11" t="n"/>
      <c r="G91" s="14" t="n"/>
      <c r="H91" s="14" t="n"/>
      <c r="I91" s="44">
        <f>IF(OR(G91="",H91=""),"",H91-G91)</f>
        <v/>
      </c>
      <c r="J91" s="13" t="n"/>
      <c r="K91" s="11" t="n"/>
      <c r="L91" s="13" t="n"/>
      <c r="M91" s="11" t="n"/>
    </row>
    <row r="92">
      <c r="A92" s="42" t="n"/>
      <c r="B92" s="43" t="n"/>
      <c r="C92" s="42" t="n"/>
      <c r="D92" s="43" t="n"/>
      <c r="E92" s="13" t="n"/>
      <c r="F92" s="11" t="n"/>
      <c r="G92" s="14" t="n"/>
      <c r="H92" s="14" t="n"/>
      <c r="I92" s="44">
        <f>IF(OR(G92="",H92=""),"",H92-G92)</f>
        <v/>
      </c>
      <c r="J92" s="13" t="n"/>
      <c r="K92" s="11" t="n"/>
      <c r="L92" s="13" t="n"/>
      <c r="M92" s="11" t="n"/>
    </row>
    <row r="93">
      <c r="A93" s="42" t="n"/>
      <c r="B93" s="43" t="n"/>
      <c r="C93" s="42" t="n"/>
      <c r="D93" s="43" t="n"/>
      <c r="E93" s="13" t="n"/>
      <c r="F93" s="11" t="n"/>
      <c r="G93" s="14" t="n"/>
      <c r="H93" s="14" t="n"/>
      <c r="I93" s="44">
        <f>IF(OR(G93="",H93=""),"",H93-G93)</f>
        <v/>
      </c>
      <c r="J93" s="13" t="n"/>
      <c r="K93" s="11" t="n"/>
      <c r="L93" s="13" t="n"/>
      <c r="M93" s="11" t="n"/>
    </row>
    <row r="94">
      <c r="A94" s="42" t="n"/>
      <c r="B94" s="43" t="n"/>
      <c r="C94" s="42" t="n"/>
      <c r="D94" s="43" t="n"/>
      <c r="E94" s="13" t="n"/>
      <c r="F94" s="11" t="n"/>
      <c r="G94" s="14" t="n"/>
      <c r="H94" s="14" t="n"/>
      <c r="I94" s="44">
        <f>IF(OR(G94="",H94=""),"",H94-G94)</f>
        <v/>
      </c>
      <c r="J94" s="13" t="n"/>
      <c r="K94" s="11" t="n"/>
      <c r="L94" s="13" t="n"/>
      <c r="M94" s="11" t="n"/>
    </row>
    <row r="95">
      <c r="A95" s="42" t="n"/>
      <c r="B95" s="43" t="n"/>
      <c r="C95" s="42" t="n"/>
      <c r="D95" s="43" t="n"/>
      <c r="E95" s="13" t="n"/>
      <c r="F95" s="11" t="n"/>
      <c r="G95" s="14" t="n"/>
      <c r="H95" s="14" t="n"/>
      <c r="I95" s="44">
        <f>IF(OR(G95="",H95=""),"",H95-G95)</f>
        <v/>
      </c>
      <c r="J95" s="13" t="n"/>
      <c r="K95" s="11" t="n"/>
      <c r="L95" s="13" t="n"/>
      <c r="M95" s="11" t="n"/>
    </row>
    <row r="96">
      <c r="A96" s="42" t="n"/>
      <c r="B96" s="43" t="n"/>
      <c r="C96" s="42" t="n"/>
      <c r="D96" s="43" t="n"/>
      <c r="E96" s="13" t="n"/>
      <c r="F96" s="11" t="n"/>
      <c r="G96" s="14" t="n"/>
      <c r="H96" s="14" t="n"/>
      <c r="I96" s="44">
        <f>IF(OR(G96="",H96=""),"",H96-G96)</f>
        <v/>
      </c>
      <c r="J96" s="13" t="n"/>
      <c r="K96" s="11" t="n"/>
      <c r="L96" s="13" t="n"/>
      <c r="M96" s="11" t="n"/>
    </row>
    <row r="97">
      <c r="A97" s="42" t="n"/>
      <c r="B97" s="43" t="n"/>
      <c r="C97" s="42" t="n"/>
      <c r="D97" s="43" t="n"/>
      <c r="E97" s="13" t="n"/>
      <c r="F97" s="11" t="n"/>
      <c r="G97" s="14" t="n"/>
      <c r="H97" s="14" t="n"/>
      <c r="I97" s="44">
        <f>IF(OR(G97="",H97=""),"",H97-G97)</f>
        <v/>
      </c>
      <c r="J97" s="13" t="n"/>
      <c r="K97" s="11" t="n"/>
      <c r="L97" s="13" t="n"/>
      <c r="M97" s="11" t="n"/>
    </row>
    <row r="98">
      <c r="A98" s="42" t="n"/>
      <c r="B98" s="43" t="n"/>
      <c r="C98" s="42" t="n"/>
      <c r="D98" s="43" t="n"/>
      <c r="E98" s="13" t="n"/>
      <c r="F98" s="11" t="n"/>
      <c r="G98" s="14" t="n"/>
      <c r="H98" s="14" t="n"/>
      <c r="I98" s="44">
        <f>IF(OR(G98="",H98=""),"",H98-G98)</f>
        <v/>
      </c>
      <c r="J98" s="13" t="n"/>
      <c r="K98" s="11" t="n"/>
      <c r="L98" s="13" t="n"/>
      <c r="M98" s="11" t="n"/>
    </row>
    <row r="99">
      <c r="A99" s="42" t="n"/>
      <c r="B99" s="43" t="n"/>
      <c r="C99" s="42" t="n"/>
      <c r="D99" s="43" t="n"/>
      <c r="E99" s="13" t="n"/>
      <c r="F99" s="11" t="n"/>
      <c r="G99" s="14" t="n"/>
      <c r="H99" s="14" t="n"/>
      <c r="I99" s="44">
        <f>IF(OR(G99="",H99=""),"",H99-G99)</f>
        <v/>
      </c>
      <c r="J99" s="13" t="n"/>
      <c r="K99" s="11" t="n"/>
      <c r="L99" s="13" t="n"/>
      <c r="M99" s="11" t="n"/>
    </row>
    <row r="100">
      <c r="A100" s="42" t="n"/>
      <c r="B100" s="43" t="n"/>
      <c r="C100" s="42" t="n"/>
      <c r="D100" s="43" t="n"/>
      <c r="E100" s="13" t="n"/>
      <c r="F100" s="11" t="n"/>
      <c r="G100" s="14" t="n"/>
      <c r="H100" s="14" t="n"/>
      <c r="I100" s="44">
        <f>IF(OR(G100="",H100=""),"",H100-G100)</f>
        <v/>
      </c>
      <c r="J100" s="13" t="n"/>
      <c r="K100" s="11" t="n"/>
      <c r="L100" s="13" t="n"/>
      <c r="M100" s="11" t="n"/>
    </row>
    <row r="101">
      <c r="A101" s="42" t="n"/>
      <c r="B101" s="43" t="n"/>
      <c r="C101" s="42" t="n"/>
      <c r="D101" s="43" t="n"/>
      <c r="E101" s="13" t="n"/>
      <c r="F101" s="11" t="n"/>
      <c r="G101" s="14" t="n"/>
      <c r="H101" s="14" t="n"/>
      <c r="I101" s="44">
        <f>IF(OR(G101="",H101=""),"",H101-G101)</f>
        <v/>
      </c>
      <c r="J101" s="13" t="n"/>
      <c r="K101" s="11" t="n"/>
      <c r="L101" s="13" t="n"/>
      <c r="M101" s="11" t="n"/>
    </row>
    <row r="102">
      <c r="A102" s="42" t="n"/>
      <c r="B102" s="43" t="n"/>
      <c r="C102" s="42" t="n"/>
      <c r="D102" s="43" t="n"/>
      <c r="E102" s="13" t="n"/>
      <c r="F102" s="11" t="n"/>
      <c r="G102" s="14" t="n"/>
      <c r="H102" s="14" t="n"/>
      <c r="I102" s="44">
        <f>IF(OR(G102="",H102=""),"",H102-G102)</f>
        <v/>
      </c>
      <c r="J102" s="13" t="n"/>
      <c r="K102" s="11" t="n"/>
      <c r="L102" s="13" t="n"/>
      <c r="M102" s="11" t="n"/>
    </row>
    <row r="103">
      <c r="A103" s="42" t="n"/>
      <c r="B103" s="43" t="n"/>
      <c r="C103" s="42" t="n"/>
      <c r="D103" s="43" t="n"/>
      <c r="E103" s="13" t="n"/>
      <c r="F103" s="11" t="n"/>
      <c r="G103" s="14" t="n"/>
      <c r="H103" s="14" t="n"/>
      <c r="I103" s="44">
        <f>IF(OR(G103="",H103=""),"",H103-G103)</f>
        <v/>
      </c>
      <c r="J103" s="13" t="n"/>
      <c r="K103" s="11" t="n"/>
      <c r="L103" s="13" t="n"/>
      <c r="M103" s="11" t="n"/>
    </row>
    <row r="104">
      <c r="A104" s="42" t="n"/>
      <c r="B104" s="43" t="n"/>
      <c r="C104" s="42" t="n"/>
      <c r="D104" s="43" t="n"/>
      <c r="E104" s="13" t="n"/>
      <c r="F104" s="11" t="n"/>
      <c r="G104" s="14" t="n"/>
      <c r="H104" s="14" t="n"/>
      <c r="I104" s="44">
        <f>IF(OR(G104="",H104=""),"",H104-G104)</f>
        <v/>
      </c>
      <c r="J104" s="13" t="n"/>
      <c r="K104" s="11" t="n"/>
      <c r="L104" s="13" t="n"/>
      <c r="M104" s="11" t="n"/>
    </row>
    <row r="105">
      <c r="A105" s="42" t="n"/>
      <c r="B105" s="43" t="n"/>
      <c r="C105" s="42" t="n"/>
      <c r="D105" s="43" t="n"/>
      <c r="E105" s="13" t="n"/>
      <c r="F105" s="11" t="n"/>
      <c r="G105" s="14" t="n"/>
      <c r="H105" s="14" t="n"/>
      <c r="I105" s="44">
        <f>IF(OR(G105="",H105=""),"",H105-G105)</f>
        <v/>
      </c>
      <c r="J105" s="13" t="n"/>
      <c r="K105" s="11" t="n"/>
      <c r="L105" s="13" t="n"/>
      <c r="M105" s="11" t="n"/>
    </row>
    <row r="106">
      <c r="A106" s="42" t="n"/>
      <c r="B106" s="43" t="n"/>
      <c r="C106" s="42" t="n"/>
      <c r="D106" s="43" t="n"/>
      <c r="E106" s="13" t="n"/>
      <c r="F106" s="11" t="n"/>
      <c r="G106" s="14" t="n"/>
      <c r="H106" s="14" t="n"/>
      <c r="I106" s="44">
        <f>IF(OR(G106="",H106=""),"",H106-G106)</f>
        <v/>
      </c>
      <c r="J106" s="13" t="n"/>
      <c r="K106" s="11" t="n"/>
      <c r="L106" s="13" t="n"/>
      <c r="M106" s="11" t="n"/>
    </row>
    <row r="107">
      <c r="A107" s="42" t="n"/>
      <c r="B107" s="43" t="n"/>
      <c r="C107" s="42" t="n"/>
      <c r="D107" s="43" t="n"/>
      <c r="E107" s="13" t="n"/>
      <c r="F107" s="11" t="n"/>
      <c r="G107" s="14" t="n"/>
      <c r="H107" s="14" t="n"/>
      <c r="I107" s="44">
        <f>IF(OR(G107="",H107=""),"",H107-G107)</f>
        <v/>
      </c>
      <c r="J107" s="13" t="n"/>
      <c r="K107" s="11" t="n"/>
      <c r="L107" s="13" t="n"/>
      <c r="M107" s="11" t="n"/>
    </row>
    <row r="108">
      <c r="A108" s="42" t="n"/>
      <c r="B108" s="43" t="n"/>
      <c r="C108" s="42" t="n"/>
      <c r="D108" s="43" t="n"/>
      <c r="E108" s="13" t="n"/>
      <c r="F108" s="11" t="n"/>
      <c r="G108" s="14" t="n"/>
      <c r="H108" s="14" t="n"/>
      <c r="I108" s="44">
        <f>IF(OR(G108="",H108=""),"",H108-G108)</f>
        <v/>
      </c>
      <c r="J108" s="13" t="n"/>
      <c r="K108" s="11" t="n"/>
      <c r="L108" s="13" t="n"/>
      <c r="M108" s="11" t="n"/>
    </row>
    <row r="109">
      <c r="A109" s="42" t="n"/>
      <c r="B109" s="43" t="n"/>
      <c r="C109" s="42" t="n"/>
      <c r="D109" s="43" t="n"/>
      <c r="E109" s="13" t="n"/>
      <c r="F109" s="11" t="n"/>
      <c r="G109" s="14" t="n"/>
      <c r="H109" s="14" t="n"/>
      <c r="I109" s="44">
        <f>IF(OR(G109="",H109=""),"",H109-G109)</f>
        <v/>
      </c>
      <c r="J109" s="13" t="n"/>
      <c r="K109" s="11" t="n"/>
      <c r="L109" s="13" t="n"/>
      <c r="M109" s="11" t="n"/>
    </row>
    <row r="110">
      <c r="A110" s="42" t="n"/>
      <c r="B110" s="43" t="n"/>
      <c r="C110" s="42" t="n"/>
      <c r="D110" s="43" t="n"/>
      <c r="E110" s="13" t="n"/>
      <c r="F110" s="11" t="n"/>
      <c r="G110" s="14" t="n"/>
      <c r="H110" s="14" t="n"/>
      <c r="I110" s="44">
        <f>IF(OR(G110="",H110=""),"",H110-G110)</f>
        <v/>
      </c>
      <c r="J110" s="13" t="n"/>
      <c r="K110" s="11" t="n"/>
      <c r="L110" s="13" t="n"/>
      <c r="M110" s="11" t="n"/>
    </row>
    <row r="111">
      <c r="A111" s="42" t="n"/>
      <c r="B111" s="43" t="n"/>
      <c r="C111" s="42" t="n"/>
      <c r="D111" s="43" t="n"/>
      <c r="E111" s="13" t="n"/>
      <c r="F111" s="11" t="n"/>
      <c r="G111" s="14" t="n"/>
      <c r="H111" s="14" t="n"/>
      <c r="I111" s="44">
        <f>IF(OR(G111="",H111=""),"",H111-G111)</f>
        <v/>
      </c>
      <c r="J111" s="13" t="n"/>
      <c r="K111" s="11" t="n"/>
      <c r="L111" s="13" t="n"/>
      <c r="M111" s="11" t="n"/>
    </row>
    <row r="112">
      <c r="A112" s="42" t="n"/>
      <c r="B112" s="43" t="n"/>
      <c r="C112" s="42" t="n"/>
      <c r="D112" s="43" t="n"/>
      <c r="E112" s="13" t="n"/>
      <c r="F112" s="11" t="n"/>
      <c r="G112" s="14" t="n"/>
      <c r="H112" s="14" t="n"/>
      <c r="I112" s="44">
        <f>IF(OR(G112="",H112=""),"",H112-G112)</f>
        <v/>
      </c>
      <c r="J112" s="13" t="n"/>
      <c r="K112" s="11" t="n"/>
      <c r="L112" s="13" t="n"/>
      <c r="M112" s="11" t="n"/>
    </row>
    <row r="113">
      <c r="A113" s="42" t="n"/>
      <c r="B113" s="43" t="n"/>
      <c r="C113" s="42" t="n"/>
      <c r="D113" s="43" t="n"/>
      <c r="E113" s="13" t="n"/>
      <c r="F113" s="11" t="n"/>
      <c r="G113" s="14" t="n"/>
      <c r="H113" s="14" t="n"/>
      <c r="I113" s="44">
        <f>IF(OR(G113="",H113=""),"",H113-G113)</f>
        <v/>
      </c>
      <c r="J113" s="13" t="n"/>
      <c r="K113" s="11" t="n"/>
      <c r="L113" s="13" t="n"/>
      <c r="M113" s="11" t="n"/>
    </row>
    <row r="114">
      <c r="A114" s="42" t="n"/>
      <c r="B114" s="43" t="n"/>
      <c r="C114" s="42" t="n"/>
      <c r="D114" s="43" t="n"/>
      <c r="E114" s="13" t="n"/>
      <c r="F114" s="11" t="n"/>
      <c r="G114" s="14" t="n"/>
      <c r="H114" s="14" t="n"/>
      <c r="I114" s="44">
        <f>IF(OR(G114="",H114=""),"",H114-G114)</f>
        <v/>
      </c>
      <c r="J114" s="13" t="n"/>
      <c r="K114" s="11" t="n"/>
      <c r="L114" s="13" t="n"/>
      <c r="M114" s="11" t="n"/>
    </row>
    <row r="115">
      <c r="A115" s="42" t="n"/>
      <c r="B115" s="43" t="n"/>
      <c r="C115" s="42" t="n"/>
      <c r="D115" s="43" t="n"/>
      <c r="E115" s="13" t="n"/>
      <c r="F115" s="11" t="n"/>
      <c r="G115" s="14" t="n"/>
      <c r="H115" s="14" t="n"/>
      <c r="I115" s="44">
        <f>IF(OR(G115="",H115=""),"",H115-G115)</f>
        <v/>
      </c>
      <c r="J115" s="13" t="n"/>
      <c r="K115" s="11" t="n"/>
      <c r="L115" s="13" t="n"/>
      <c r="M115" s="11" t="n"/>
    </row>
    <row r="116">
      <c r="A116" s="42" t="n"/>
      <c r="B116" s="43" t="n"/>
      <c r="C116" s="42" t="n"/>
      <c r="D116" s="43" t="n"/>
      <c r="E116" s="13" t="n"/>
      <c r="F116" s="11" t="n"/>
      <c r="G116" s="14" t="n"/>
      <c r="H116" s="14" t="n"/>
      <c r="I116" s="44">
        <f>IF(OR(G116="",H116=""),"",H116-G116)</f>
        <v/>
      </c>
      <c r="J116" s="13" t="n"/>
      <c r="K116" s="11" t="n"/>
      <c r="L116" s="13" t="n"/>
      <c r="M116" s="11" t="n"/>
    </row>
    <row r="117">
      <c r="A117" s="42" t="n"/>
      <c r="B117" s="43" t="n"/>
      <c r="C117" s="42" t="n"/>
      <c r="D117" s="43" t="n"/>
      <c r="E117" s="13" t="n"/>
      <c r="F117" s="11" t="n"/>
      <c r="G117" s="14" t="n"/>
      <c r="H117" s="14" t="n"/>
      <c r="I117" s="44">
        <f>IF(OR(G117="",H117=""),"",H117-G117)</f>
        <v/>
      </c>
      <c r="J117" s="13" t="n"/>
      <c r="K117" s="11" t="n"/>
      <c r="L117" s="13" t="n"/>
      <c r="M117" s="11" t="n"/>
    </row>
    <row r="118">
      <c r="A118" s="42" t="n"/>
      <c r="B118" s="43" t="n"/>
      <c r="C118" s="42" t="n"/>
      <c r="D118" s="43" t="n"/>
      <c r="E118" s="13" t="n"/>
      <c r="F118" s="11" t="n"/>
      <c r="G118" s="14" t="n"/>
      <c r="H118" s="14" t="n"/>
      <c r="I118" s="44">
        <f>IF(OR(G118="",H118=""),"",H118-G118)</f>
        <v/>
      </c>
      <c r="J118" s="13" t="n"/>
      <c r="K118" s="11" t="n"/>
      <c r="L118" s="13" t="n"/>
      <c r="M118" s="11" t="n"/>
    </row>
    <row r="119">
      <c r="A119" s="42" t="n"/>
      <c r="B119" s="43" t="n"/>
      <c r="C119" s="42" t="n"/>
      <c r="D119" s="43" t="n"/>
      <c r="E119" s="13" t="n"/>
      <c r="F119" s="11" t="n"/>
      <c r="G119" s="14" t="n"/>
      <c r="H119" s="14" t="n"/>
      <c r="I119" s="44">
        <f>IF(OR(G119="",H119=""),"",H119-G119)</f>
        <v/>
      </c>
      <c r="J119" s="13" t="n"/>
      <c r="K119" s="11" t="n"/>
      <c r="L119" s="13" t="n"/>
      <c r="M119" s="11" t="n"/>
    </row>
    <row r="120">
      <c r="A120" s="42" t="n"/>
      <c r="B120" s="43" t="n"/>
      <c r="C120" s="42" t="n"/>
      <c r="D120" s="43" t="n"/>
      <c r="E120" s="13" t="n"/>
      <c r="F120" s="11" t="n"/>
      <c r="G120" s="14" t="n"/>
      <c r="H120" s="14" t="n"/>
      <c r="I120" s="44">
        <f>IF(OR(G120="",H120=""),"",H120-G120)</f>
        <v/>
      </c>
      <c r="J120" s="13" t="n"/>
      <c r="K120" s="11" t="n"/>
      <c r="L120" s="13" t="n"/>
      <c r="M120" s="11" t="n"/>
    </row>
    <row r="121">
      <c r="A121" s="42" t="n"/>
      <c r="B121" s="43" t="n"/>
      <c r="C121" s="42" t="n"/>
      <c r="D121" s="43" t="n"/>
      <c r="E121" s="13" t="n"/>
      <c r="F121" s="11" t="n"/>
      <c r="G121" s="14" t="n"/>
      <c r="H121" s="14" t="n"/>
      <c r="I121" s="44">
        <f>IF(OR(G121="",H121=""),"",H121-G121)</f>
        <v/>
      </c>
      <c r="J121" s="13" t="n"/>
      <c r="K121" s="11" t="n"/>
      <c r="L121" s="13" t="n"/>
      <c r="M121" s="11" t="n"/>
    </row>
    <row r="122">
      <c r="A122" s="42" t="n"/>
      <c r="B122" s="43" t="n"/>
      <c r="C122" s="42" t="n"/>
      <c r="D122" s="43" t="n"/>
      <c r="E122" s="13" t="n"/>
      <c r="F122" s="11" t="n"/>
      <c r="G122" s="14" t="n"/>
      <c r="H122" s="14" t="n"/>
      <c r="I122" s="44">
        <f>IF(OR(G122="",H122=""),"",H122-G122)</f>
        <v/>
      </c>
      <c r="J122" s="13" t="n"/>
      <c r="K122" s="11" t="n"/>
      <c r="L122" s="13" t="n"/>
      <c r="M122" s="11" t="n"/>
    </row>
    <row r="123">
      <c r="A123" s="42" t="n"/>
      <c r="B123" s="43" t="n"/>
      <c r="C123" s="42" t="n"/>
      <c r="D123" s="43" t="n"/>
      <c r="E123" s="13" t="n"/>
      <c r="F123" s="11" t="n"/>
      <c r="G123" s="14" t="n"/>
      <c r="H123" s="14" t="n"/>
      <c r="I123" s="44">
        <f>IF(OR(G123="",H123=""),"",H123-G123)</f>
        <v/>
      </c>
      <c r="J123" s="13" t="n"/>
      <c r="K123" s="11" t="n"/>
      <c r="L123" s="13" t="n"/>
      <c r="M123" s="11" t="n"/>
    </row>
    <row r="124">
      <c r="A124" s="42" t="n"/>
      <c r="B124" s="43" t="n"/>
      <c r="C124" s="42" t="n"/>
      <c r="D124" s="43" t="n"/>
      <c r="E124" s="13" t="n"/>
      <c r="F124" s="11" t="n"/>
      <c r="G124" s="14" t="n"/>
      <c r="H124" s="14" t="n"/>
      <c r="I124" s="44">
        <f>IF(OR(G124="",H124=""),"",H124-G124)</f>
        <v/>
      </c>
      <c r="J124" s="13" t="n"/>
      <c r="K124" s="11" t="n"/>
      <c r="L124" s="13" t="n"/>
      <c r="M124" s="11" t="n"/>
    </row>
    <row r="125">
      <c r="A125" s="42" t="n"/>
      <c r="B125" s="43" t="n"/>
      <c r="C125" s="42" t="n"/>
      <c r="D125" s="43" t="n"/>
      <c r="E125" s="13" t="n"/>
      <c r="F125" s="11" t="n"/>
      <c r="G125" s="14" t="n"/>
      <c r="H125" s="14" t="n"/>
      <c r="I125" s="44">
        <f>IF(OR(G125="",H125=""),"",H125-G125)</f>
        <v/>
      </c>
      <c r="J125" s="13" t="n"/>
      <c r="K125" s="11" t="n"/>
      <c r="L125" s="13" t="n"/>
      <c r="M125" s="11" t="n"/>
    </row>
    <row r="126">
      <c r="A126" s="42" t="n"/>
      <c r="B126" s="43" t="n"/>
      <c r="C126" s="42" t="n"/>
      <c r="D126" s="43" t="n"/>
      <c r="E126" s="13" t="n"/>
      <c r="F126" s="11" t="n"/>
      <c r="G126" s="14" t="n"/>
      <c r="H126" s="14" t="n"/>
      <c r="I126" s="44">
        <f>IF(OR(G126="",H126=""),"",H126-G126)</f>
        <v/>
      </c>
      <c r="J126" s="13" t="n"/>
      <c r="K126" s="11" t="n"/>
      <c r="L126" s="13" t="n"/>
      <c r="M126" s="11" t="n"/>
    </row>
    <row r="127">
      <c r="A127" s="42" t="n"/>
      <c r="B127" s="43" t="n"/>
      <c r="C127" s="42" t="n"/>
      <c r="D127" s="43" t="n"/>
      <c r="E127" s="13" t="n"/>
      <c r="F127" s="11" t="n"/>
      <c r="G127" s="14" t="n"/>
      <c r="H127" s="14" t="n"/>
      <c r="I127" s="44">
        <f>IF(OR(G127="",H127=""),"",H127-G127)</f>
        <v/>
      </c>
      <c r="J127" s="13" t="n"/>
      <c r="K127" s="11" t="n"/>
      <c r="L127" s="13" t="n"/>
      <c r="M127" s="11" t="n"/>
    </row>
    <row r="128">
      <c r="A128" s="42" t="n"/>
      <c r="B128" s="43" t="n"/>
      <c r="C128" s="42" t="n"/>
      <c r="D128" s="43" t="n"/>
      <c r="E128" s="13" t="n"/>
      <c r="F128" s="11" t="n"/>
      <c r="G128" s="14" t="n"/>
      <c r="H128" s="14" t="n"/>
      <c r="I128" s="44">
        <f>IF(OR(G128="",H128=""),"",H128-G128)</f>
        <v/>
      </c>
      <c r="J128" s="13" t="n"/>
      <c r="K128" s="11" t="n"/>
      <c r="L128" s="13" t="n"/>
      <c r="M128" s="11" t="n"/>
    </row>
    <row r="129">
      <c r="A129" s="42" t="n"/>
      <c r="B129" s="43" t="n"/>
      <c r="C129" s="42" t="n"/>
      <c r="D129" s="43" t="n"/>
      <c r="E129" s="13" t="n"/>
      <c r="F129" s="11" t="n"/>
      <c r="G129" s="14" t="n"/>
      <c r="H129" s="14" t="n"/>
      <c r="I129" s="44">
        <f>IF(OR(G129="",H129=""),"",H129-G129)</f>
        <v/>
      </c>
      <c r="J129" s="13" t="n"/>
      <c r="K129" s="11" t="n"/>
      <c r="L129" s="13" t="n"/>
      <c r="M129" s="11" t="n"/>
    </row>
    <row r="130">
      <c r="A130" s="42" t="n"/>
      <c r="B130" s="43" t="n"/>
      <c r="C130" s="42" t="n"/>
      <c r="D130" s="43" t="n"/>
      <c r="E130" s="13" t="n"/>
      <c r="F130" s="11" t="n"/>
      <c r="G130" s="14" t="n"/>
      <c r="H130" s="14" t="n"/>
      <c r="I130" s="44">
        <f>IF(OR(G130="",H130=""),"",H130-G130)</f>
        <v/>
      </c>
      <c r="J130" s="13" t="n"/>
      <c r="K130" s="11" t="n"/>
      <c r="L130" s="13" t="n"/>
      <c r="M130" s="11" t="n"/>
    </row>
    <row r="131">
      <c r="A131" s="42" t="n"/>
      <c r="B131" s="43" t="n"/>
      <c r="C131" s="42" t="n"/>
      <c r="D131" s="43" t="n"/>
      <c r="E131" s="13" t="n"/>
      <c r="F131" s="11" t="n"/>
      <c r="G131" s="14" t="n"/>
      <c r="H131" s="14" t="n"/>
      <c r="I131" s="44">
        <f>IF(OR(G131="",H131=""),"",H131-G131)</f>
        <v/>
      </c>
      <c r="J131" s="13" t="n"/>
      <c r="K131" s="11" t="n"/>
      <c r="L131" s="13" t="n"/>
      <c r="M131" s="11" t="n"/>
    </row>
    <row r="132">
      <c r="A132" s="42" t="n"/>
      <c r="B132" s="43" t="n"/>
      <c r="C132" s="42" t="n"/>
      <c r="D132" s="43" t="n"/>
      <c r="E132" s="13" t="n"/>
      <c r="F132" s="11" t="n"/>
      <c r="G132" s="14" t="n"/>
      <c r="H132" s="14" t="n"/>
      <c r="I132" s="44">
        <f>IF(OR(G132="",H132=""),"",H132-G132)</f>
        <v/>
      </c>
      <c r="J132" s="13" t="n"/>
      <c r="K132" s="11" t="n"/>
      <c r="L132" s="13" t="n"/>
      <c r="M132" s="11" t="n"/>
    </row>
    <row r="133">
      <c r="A133" s="42" t="n"/>
      <c r="B133" s="43" t="n"/>
      <c r="C133" s="42" t="n"/>
      <c r="D133" s="43" t="n"/>
      <c r="E133" s="13" t="n"/>
      <c r="F133" s="11" t="n"/>
      <c r="G133" s="14" t="n"/>
      <c r="H133" s="14" t="n"/>
      <c r="I133" s="44">
        <f>IF(OR(G133="",H133=""),"",H133-G133)</f>
        <v/>
      </c>
      <c r="J133" s="13" t="n"/>
      <c r="K133" s="11" t="n"/>
      <c r="L133" s="13" t="n"/>
      <c r="M133" s="11" t="n"/>
    </row>
    <row r="134">
      <c r="A134" s="42" t="n"/>
      <c r="B134" s="43" t="n"/>
      <c r="C134" s="42" t="n"/>
      <c r="D134" s="43" t="n"/>
      <c r="E134" s="13" t="n"/>
      <c r="F134" s="11" t="n"/>
      <c r="G134" s="14" t="n"/>
      <c r="H134" s="14" t="n"/>
      <c r="I134" s="44">
        <f>IF(OR(G134="",H134=""),"",H134-G134)</f>
        <v/>
      </c>
      <c r="J134" s="13" t="n"/>
      <c r="K134" s="11" t="n"/>
      <c r="L134" s="13" t="n"/>
      <c r="M134" s="11" t="n"/>
    </row>
    <row r="135">
      <c r="A135" s="42" t="n"/>
      <c r="B135" s="43" t="n"/>
      <c r="C135" s="42" t="n"/>
      <c r="D135" s="43" t="n"/>
      <c r="E135" s="13" t="n"/>
      <c r="F135" s="11" t="n"/>
      <c r="G135" s="14" t="n"/>
      <c r="H135" s="14" t="n"/>
      <c r="I135" s="44">
        <f>IF(OR(G135="",H135=""),"",H135-G135)</f>
        <v/>
      </c>
      <c r="J135" s="13" t="n"/>
      <c r="K135" s="11" t="n"/>
      <c r="L135" s="13" t="n"/>
      <c r="M135" s="11" t="n"/>
    </row>
    <row r="136">
      <c r="A136" s="42" t="n"/>
      <c r="B136" s="43" t="n"/>
      <c r="C136" s="42" t="n"/>
      <c r="D136" s="43" t="n"/>
      <c r="E136" s="13" t="n"/>
      <c r="F136" s="11" t="n"/>
      <c r="G136" s="14" t="n"/>
      <c r="H136" s="14" t="n"/>
      <c r="I136" s="44">
        <f>IF(OR(G136="",H136=""),"",H136-G136)</f>
        <v/>
      </c>
      <c r="J136" s="13" t="n"/>
      <c r="K136" s="11" t="n"/>
      <c r="L136" s="13" t="n"/>
      <c r="M136" s="11" t="n"/>
    </row>
    <row r="137">
      <c r="A137" s="42" t="n"/>
      <c r="B137" s="43" t="n"/>
      <c r="C137" s="42" t="n"/>
      <c r="D137" s="43" t="n"/>
      <c r="E137" s="13" t="n"/>
      <c r="F137" s="11" t="n"/>
      <c r="G137" s="14" t="n"/>
      <c r="H137" s="14" t="n"/>
      <c r="I137" s="44">
        <f>IF(OR(G137="",H137=""),"",H137-G137)</f>
        <v/>
      </c>
      <c r="J137" s="13" t="n"/>
      <c r="K137" s="11" t="n"/>
      <c r="L137" s="13" t="n"/>
      <c r="M137" s="11" t="n"/>
    </row>
    <row r="138">
      <c r="A138" s="42" t="n"/>
      <c r="B138" s="43" t="n"/>
      <c r="C138" s="42" t="n"/>
      <c r="D138" s="43" t="n"/>
      <c r="E138" s="13" t="n"/>
      <c r="F138" s="11" t="n"/>
      <c r="G138" s="14" t="n"/>
      <c r="H138" s="14" t="n"/>
      <c r="I138" s="44">
        <f>IF(OR(G138="",H138=""),"",H138-G138)</f>
        <v/>
      </c>
      <c r="J138" s="13" t="n"/>
      <c r="K138" s="11" t="n"/>
      <c r="L138" s="13" t="n"/>
      <c r="M138" s="11" t="n"/>
    </row>
    <row r="139">
      <c r="A139" s="42" t="n"/>
      <c r="B139" s="43" t="n"/>
      <c r="C139" s="42" t="n"/>
      <c r="D139" s="43" t="n"/>
      <c r="E139" s="13" t="n"/>
      <c r="F139" s="11" t="n"/>
      <c r="G139" s="14" t="n"/>
      <c r="H139" s="14" t="n"/>
      <c r="I139" s="44">
        <f>IF(OR(G139="",H139=""),"",H139-G139)</f>
        <v/>
      </c>
      <c r="J139" s="13" t="n"/>
      <c r="K139" s="11" t="n"/>
      <c r="L139" s="13" t="n"/>
      <c r="M139" s="11" t="n"/>
    </row>
    <row r="140">
      <c r="A140" s="42" t="n"/>
      <c r="B140" s="43" t="n"/>
      <c r="C140" s="42" t="n"/>
      <c r="D140" s="43" t="n"/>
      <c r="E140" s="13" t="n"/>
      <c r="F140" s="11" t="n"/>
      <c r="G140" s="14" t="n"/>
      <c r="H140" s="14" t="n"/>
      <c r="I140" s="44">
        <f>IF(OR(G140="",H140=""),"",H140-G140)</f>
        <v/>
      </c>
      <c r="J140" s="13" t="n"/>
      <c r="K140" s="11" t="n"/>
      <c r="L140" s="13" t="n"/>
      <c r="M140" s="11" t="n"/>
    </row>
    <row r="141">
      <c r="A141" s="42" t="n"/>
      <c r="B141" s="43" t="n"/>
      <c r="C141" s="42" t="n"/>
      <c r="D141" s="43" t="n"/>
      <c r="E141" s="13" t="n"/>
      <c r="F141" s="11" t="n"/>
      <c r="G141" s="14" t="n"/>
      <c r="H141" s="14" t="n"/>
      <c r="I141" s="44">
        <f>IF(OR(G141="",H141=""),"",H141-G141)</f>
        <v/>
      </c>
      <c r="J141" s="13" t="n"/>
      <c r="K141" s="11" t="n"/>
      <c r="L141" s="13" t="n"/>
      <c r="M141" s="11" t="n"/>
    </row>
    <row r="142">
      <c r="A142" s="42" t="n"/>
      <c r="B142" s="43" t="n"/>
      <c r="C142" s="42" t="n"/>
      <c r="D142" s="43" t="n"/>
      <c r="E142" s="13" t="n"/>
      <c r="F142" s="11" t="n"/>
      <c r="G142" s="14" t="n"/>
      <c r="H142" s="14" t="n"/>
      <c r="I142" s="44">
        <f>IF(OR(G142="",H142=""),"",H142-G142)</f>
        <v/>
      </c>
      <c r="J142" s="13" t="n"/>
      <c r="K142" s="11" t="n"/>
      <c r="L142" s="13" t="n"/>
      <c r="M142" s="11" t="n"/>
    </row>
    <row r="143">
      <c r="A143" s="42" t="n"/>
      <c r="B143" s="43" t="n"/>
      <c r="C143" s="42" t="n"/>
      <c r="D143" s="43" t="n"/>
      <c r="E143" s="13" t="n"/>
      <c r="F143" s="11" t="n"/>
      <c r="G143" s="14" t="n"/>
      <c r="H143" s="14" t="n"/>
      <c r="I143" s="44">
        <f>IF(OR(G143="",H143=""),"",H143-G143)</f>
        <v/>
      </c>
      <c r="J143" s="13" t="n"/>
      <c r="K143" s="11" t="n"/>
      <c r="L143" s="13" t="n"/>
      <c r="M143" s="11" t="n"/>
    </row>
    <row r="144">
      <c r="A144" s="42" t="n"/>
      <c r="B144" s="43" t="n"/>
      <c r="C144" s="42" t="n"/>
      <c r="D144" s="43" t="n"/>
      <c r="E144" s="13" t="n"/>
      <c r="F144" s="11" t="n"/>
      <c r="G144" s="14" t="n"/>
      <c r="H144" s="14" t="n"/>
      <c r="I144" s="44">
        <f>IF(OR(G144="",H144=""),"",H144-G144)</f>
        <v/>
      </c>
      <c r="J144" s="13" t="n"/>
      <c r="K144" s="11" t="n"/>
      <c r="L144" s="13" t="n"/>
      <c r="M144" s="11" t="n"/>
    </row>
    <row r="145">
      <c r="A145" s="42" t="n"/>
      <c r="B145" s="43" t="n"/>
      <c r="C145" s="42" t="n"/>
      <c r="D145" s="43" t="n"/>
      <c r="E145" s="13" t="n"/>
      <c r="F145" s="11" t="n"/>
      <c r="G145" s="14" t="n"/>
      <c r="H145" s="14" t="n"/>
      <c r="I145" s="44">
        <f>IF(OR(G145="",H145=""),"",H145-G145)</f>
        <v/>
      </c>
      <c r="J145" s="13" t="n"/>
      <c r="K145" s="11" t="n"/>
      <c r="L145" s="13" t="n"/>
      <c r="M145" s="11" t="n"/>
    </row>
    <row r="146">
      <c r="A146" s="42" t="n"/>
      <c r="B146" s="43" t="n"/>
      <c r="C146" s="42" t="n"/>
      <c r="D146" s="43" t="n"/>
      <c r="E146" s="13" t="n"/>
      <c r="F146" s="11" t="n"/>
      <c r="G146" s="14" t="n"/>
      <c r="H146" s="14" t="n"/>
      <c r="I146" s="44">
        <f>IF(OR(G146="",H146=""),"",H146-G146)</f>
        <v/>
      </c>
      <c r="J146" s="13" t="n"/>
      <c r="K146" s="11" t="n"/>
      <c r="L146" s="13" t="n"/>
      <c r="M146" s="11" t="n"/>
    </row>
    <row r="147">
      <c r="A147" s="42" t="n"/>
      <c r="B147" s="43" t="n"/>
      <c r="C147" s="42" t="n"/>
      <c r="D147" s="43" t="n"/>
      <c r="E147" s="13" t="n"/>
      <c r="F147" s="11" t="n"/>
      <c r="G147" s="14" t="n"/>
      <c r="H147" s="14" t="n"/>
      <c r="I147" s="44">
        <f>IF(OR(G147="",H147=""),"",H147-G147)</f>
        <v/>
      </c>
      <c r="J147" s="13" t="n"/>
      <c r="K147" s="11" t="n"/>
      <c r="L147" s="13" t="n"/>
      <c r="M147" s="11" t="n"/>
    </row>
    <row r="148">
      <c r="A148" s="42" t="n"/>
      <c r="B148" s="43" t="n"/>
      <c r="C148" s="42" t="n"/>
      <c r="D148" s="43" t="n"/>
      <c r="E148" s="13" t="n"/>
      <c r="F148" s="11" t="n"/>
      <c r="G148" s="14" t="n"/>
      <c r="H148" s="14" t="n"/>
      <c r="I148" s="44">
        <f>IF(OR(G148="",H148=""),"",H148-G148)</f>
        <v/>
      </c>
      <c r="J148" s="13" t="n"/>
      <c r="K148" s="11" t="n"/>
      <c r="L148" s="13" t="n"/>
      <c r="M148" s="11" t="n"/>
    </row>
    <row r="149">
      <c r="A149" s="42" t="n"/>
      <c r="B149" s="43" t="n"/>
      <c r="C149" s="42" t="n"/>
      <c r="D149" s="43" t="n"/>
      <c r="E149" s="13" t="n"/>
      <c r="F149" s="11" t="n"/>
      <c r="G149" s="14" t="n"/>
      <c r="H149" s="14" t="n"/>
      <c r="I149" s="44">
        <f>IF(OR(G149="",H149=""),"",H149-G149)</f>
        <v/>
      </c>
      <c r="J149" s="13" t="n"/>
      <c r="K149" s="11" t="n"/>
      <c r="L149" s="13" t="n"/>
      <c r="M149" s="11" t="n"/>
    </row>
    <row r="150">
      <c r="A150" s="42" t="n"/>
      <c r="B150" s="43" t="n"/>
      <c r="C150" s="42" t="n"/>
      <c r="D150" s="43" t="n"/>
      <c r="E150" s="13" t="n"/>
      <c r="F150" s="11" t="n"/>
      <c r="G150" s="14" t="n"/>
      <c r="H150" s="14" t="n"/>
      <c r="I150" s="44">
        <f>IF(OR(G150="",H150=""),"",H150-G150)</f>
        <v/>
      </c>
      <c r="J150" s="13" t="n"/>
      <c r="K150" s="11" t="n"/>
      <c r="L150" s="13" t="n"/>
      <c r="M150" s="11" t="n"/>
    </row>
    <row r="151">
      <c r="A151" s="42" t="n"/>
      <c r="B151" s="43" t="n"/>
      <c r="C151" s="42" t="n"/>
      <c r="D151" s="43" t="n"/>
      <c r="E151" s="13" t="n"/>
      <c r="F151" s="11" t="n"/>
      <c r="G151" s="14" t="n"/>
      <c r="H151" s="14" t="n"/>
      <c r="I151" s="44">
        <f>IF(OR(G151="",H151=""),"",H151-G151)</f>
        <v/>
      </c>
      <c r="J151" s="13" t="n"/>
      <c r="K151" s="11" t="n"/>
      <c r="L151" s="13" t="n"/>
      <c r="M151" s="11" t="n"/>
    </row>
    <row r="152">
      <c r="A152" s="42" t="n"/>
      <c r="B152" s="43" t="n"/>
      <c r="C152" s="42" t="n"/>
      <c r="D152" s="43" t="n"/>
      <c r="E152" s="13" t="n"/>
      <c r="F152" s="11" t="n"/>
      <c r="G152" s="14" t="n"/>
      <c r="H152" s="14" t="n"/>
      <c r="I152" s="44">
        <f>IF(OR(G152="",H152=""),"",H152-G152)</f>
        <v/>
      </c>
      <c r="J152" s="13" t="n"/>
      <c r="K152" s="11" t="n"/>
      <c r="L152" s="13" t="n"/>
      <c r="M152" s="11" t="n"/>
    </row>
    <row r="153">
      <c r="A153" s="42" t="n"/>
      <c r="B153" s="43" t="n"/>
      <c r="C153" s="42" t="n"/>
      <c r="D153" s="43" t="n"/>
      <c r="E153" s="13" t="n"/>
      <c r="F153" s="11" t="n"/>
      <c r="G153" s="14" t="n"/>
      <c r="H153" s="14" t="n"/>
      <c r="I153" s="44">
        <f>IF(OR(G153="",H153=""),"",H153-G153)</f>
        <v/>
      </c>
      <c r="J153" s="13" t="n"/>
      <c r="K153" s="11" t="n"/>
      <c r="L153" s="13" t="n"/>
      <c r="M153" s="11" t="n"/>
    </row>
    <row r="154">
      <c r="A154" s="42" t="n"/>
      <c r="B154" s="43" t="n"/>
      <c r="C154" s="42" t="n"/>
      <c r="D154" s="43" t="n"/>
      <c r="E154" s="13" t="n"/>
      <c r="F154" s="11" t="n"/>
      <c r="G154" s="14" t="n"/>
      <c r="H154" s="14" t="n"/>
      <c r="I154" s="44">
        <f>IF(OR(G154="",H154=""),"",H154-G154)</f>
        <v/>
      </c>
      <c r="J154" s="13" t="n"/>
      <c r="K154" s="11" t="n"/>
      <c r="L154" s="13" t="n"/>
      <c r="M154" s="11" t="n"/>
    </row>
    <row r="155">
      <c r="A155" s="42" t="n"/>
      <c r="B155" s="43" t="n"/>
      <c r="C155" s="42" t="n"/>
      <c r="D155" s="43" t="n"/>
      <c r="E155" s="13" t="n"/>
      <c r="F155" s="11" t="n"/>
      <c r="G155" s="14" t="n"/>
      <c r="H155" s="14" t="n"/>
      <c r="I155" s="44">
        <f>IF(OR(G155="",H155=""),"",H155-G155)</f>
        <v/>
      </c>
      <c r="J155" s="13" t="n"/>
      <c r="K155" s="11" t="n"/>
      <c r="L155" s="13" t="n"/>
      <c r="M155" s="11" t="n"/>
    </row>
    <row r="156">
      <c r="A156" s="42" t="n"/>
      <c r="B156" s="43" t="n"/>
      <c r="C156" s="42" t="n"/>
      <c r="D156" s="43" t="n"/>
      <c r="E156" s="13" t="n"/>
      <c r="F156" s="11" t="n"/>
      <c r="G156" s="14" t="n"/>
      <c r="H156" s="14" t="n"/>
      <c r="I156" s="44">
        <f>IF(OR(G156="",H156=""),"",H156-G156)</f>
        <v/>
      </c>
      <c r="J156" s="13" t="n"/>
      <c r="K156" s="11" t="n"/>
      <c r="L156" s="13" t="n"/>
      <c r="M156" s="11" t="n"/>
    </row>
    <row r="157">
      <c r="A157" s="42" t="n"/>
      <c r="B157" s="43" t="n"/>
      <c r="C157" s="42" t="n"/>
      <c r="D157" s="43" t="n"/>
      <c r="E157" s="13" t="n"/>
      <c r="F157" s="11" t="n"/>
      <c r="G157" s="14" t="n"/>
      <c r="H157" s="14" t="n"/>
      <c r="I157" s="44">
        <f>IF(OR(G157="",H157=""),"",H157-G157)</f>
        <v/>
      </c>
      <c r="J157" s="13" t="n"/>
      <c r="K157" s="11" t="n"/>
      <c r="L157" s="13" t="n"/>
      <c r="M157" s="11" t="n"/>
    </row>
    <row r="158">
      <c r="A158" s="42" t="n"/>
      <c r="B158" s="43" t="n"/>
      <c r="C158" s="42" t="n"/>
      <c r="D158" s="43" t="n"/>
      <c r="E158" s="13" t="n"/>
      <c r="F158" s="11" t="n"/>
      <c r="G158" s="14" t="n"/>
      <c r="H158" s="14" t="n"/>
      <c r="I158" s="44">
        <f>IF(OR(G158="",H158=""),"",H158-G158)</f>
        <v/>
      </c>
      <c r="J158" s="13" t="n"/>
      <c r="K158" s="11" t="n"/>
      <c r="L158" s="13" t="n"/>
      <c r="M158" s="11" t="n"/>
    </row>
    <row r="159">
      <c r="A159" s="42" t="n"/>
      <c r="B159" s="43" t="n"/>
      <c r="C159" s="42" t="n"/>
      <c r="D159" s="43" t="n"/>
      <c r="E159" s="13" t="n"/>
      <c r="F159" s="11" t="n"/>
      <c r="G159" s="14" t="n"/>
      <c r="H159" s="14" t="n"/>
      <c r="I159" s="44">
        <f>IF(OR(G159="",H159=""),"",H159-G159)</f>
        <v/>
      </c>
      <c r="J159" s="13" t="n"/>
      <c r="K159" s="11" t="n"/>
      <c r="L159" s="13" t="n"/>
      <c r="M159" s="11" t="n"/>
    </row>
    <row r="160">
      <c r="A160" s="42" t="n"/>
      <c r="B160" s="43" t="n"/>
      <c r="C160" s="42" t="n"/>
      <c r="D160" s="43" t="n"/>
      <c r="E160" s="13" t="n"/>
      <c r="F160" s="11" t="n"/>
      <c r="G160" s="14" t="n"/>
      <c r="H160" s="14" t="n"/>
      <c r="I160" s="44">
        <f>IF(OR(G160="",H160=""),"",H160-G160)</f>
        <v/>
      </c>
      <c r="J160" s="13" t="n"/>
      <c r="K160" s="11" t="n"/>
      <c r="L160" s="13" t="n"/>
      <c r="M160" s="11" t="n"/>
    </row>
    <row r="161">
      <c r="A161" s="42" t="n"/>
      <c r="B161" s="43" t="n"/>
      <c r="C161" s="42" t="n"/>
      <c r="D161" s="43" t="n"/>
      <c r="E161" s="13" t="n"/>
      <c r="F161" s="11" t="n"/>
      <c r="G161" s="14" t="n"/>
      <c r="H161" s="14" t="n"/>
      <c r="I161" s="44">
        <f>IF(OR(G161="",H161=""),"",H161-G161)</f>
        <v/>
      </c>
      <c r="J161" s="13" t="n"/>
      <c r="K161" s="11" t="n"/>
      <c r="L161" s="13" t="n"/>
      <c r="M161" s="11" t="n"/>
    </row>
    <row r="162">
      <c r="A162" s="42" t="n"/>
      <c r="B162" s="43" t="n"/>
      <c r="C162" s="42" t="n"/>
      <c r="D162" s="43" t="n"/>
      <c r="E162" s="13" t="n"/>
      <c r="F162" s="11" t="n"/>
      <c r="G162" s="14" t="n"/>
      <c r="H162" s="14" t="n"/>
      <c r="I162" s="44">
        <f>IF(OR(G162="",H162=""),"",H162-G162)</f>
        <v/>
      </c>
      <c r="J162" s="13" t="n"/>
      <c r="K162" s="11" t="n"/>
      <c r="L162" s="13" t="n"/>
      <c r="M162" s="11" t="n"/>
    </row>
    <row r="163">
      <c r="A163" s="42" t="n"/>
      <c r="B163" s="43" t="n"/>
      <c r="C163" s="42" t="n"/>
      <c r="D163" s="43" t="n"/>
      <c r="E163" s="13" t="n"/>
      <c r="F163" s="11" t="n"/>
      <c r="G163" s="14" t="n"/>
      <c r="H163" s="14" t="n"/>
      <c r="I163" s="44">
        <f>IF(OR(G163="",H163=""),"",H163-G163)</f>
        <v/>
      </c>
      <c r="J163" s="13" t="n"/>
      <c r="K163" s="11" t="n"/>
      <c r="L163" s="13" t="n"/>
      <c r="M163" s="11" t="n"/>
    </row>
    <row r="164">
      <c r="A164" s="42" t="n"/>
      <c r="B164" s="43" t="n"/>
      <c r="C164" s="42" t="n"/>
      <c r="D164" s="43" t="n"/>
      <c r="E164" s="13" t="n"/>
      <c r="F164" s="11" t="n"/>
      <c r="G164" s="14" t="n"/>
      <c r="H164" s="14" t="n"/>
      <c r="I164" s="44">
        <f>IF(OR(G164="",H164=""),"",H164-G164)</f>
        <v/>
      </c>
      <c r="J164" s="13" t="n"/>
      <c r="K164" s="11" t="n"/>
      <c r="L164" s="13" t="n"/>
      <c r="M164" s="11" t="n"/>
    </row>
    <row r="165">
      <c r="A165" s="42" t="n"/>
      <c r="B165" s="43" t="n"/>
      <c r="C165" s="42" t="n"/>
      <c r="D165" s="43" t="n"/>
      <c r="E165" s="13" t="n"/>
      <c r="F165" s="11" t="n"/>
      <c r="G165" s="14" t="n"/>
      <c r="H165" s="14" t="n"/>
      <c r="I165" s="44">
        <f>IF(OR(G165="",H165=""),"",H165-G165)</f>
        <v/>
      </c>
      <c r="J165" s="13" t="n"/>
      <c r="K165" s="11" t="n"/>
      <c r="L165" s="13" t="n"/>
      <c r="M165" s="11" t="n"/>
    </row>
    <row r="166">
      <c r="A166" s="42" t="n"/>
      <c r="B166" s="43" t="n"/>
      <c r="C166" s="42" t="n"/>
      <c r="D166" s="43" t="n"/>
      <c r="E166" s="13" t="n"/>
      <c r="F166" s="11" t="n"/>
      <c r="G166" s="14" t="n"/>
      <c r="H166" s="14" t="n"/>
      <c r="I166" s="44">
        <f>IF(OR(G166="",H166=""),"",H166-G166)</f>
        <v/>
      </c>
      <c r="J166" s="13" t="n"/>
      <c r="K166" s="11" t="n"/>
      <c r="L166" s="13" t="n"/>
      <c r="M166" s="11" t="n"/>
    </row>
    <row r="167">
      <c r="A167" s="42" t="n"/>
      <c r="B167" s="43" t="n"/>
      <c r="C167" s="42" t="n"/>
      <c r="D167" s="43" t="n"/>
      <c r="E167" s="13" t="n"/>
      <c r="F167" s="11" t="n"/>
      <c r="G167" s="14" t="n"/>
      <c r="H167" s="14" t="n"/>
      <c r="I167" s="44">
        <f>IF(OR(G167="",H167=""),"",H167-G167)</f>
        <v/>
      </c>
      <c r="J167" s="13" t="n"/>
      <c r="K167" s="11" t="n"/>
      <c r="L167" s="13" t="n"/>
      <c r="M167" s="11" t="n"/>
    </row>
    <row r="168">
      <c r="A168" s="42" t="n"/>
      <c r="B168" s="43" t="n"/>
      <c r="C168" s="42" t="n"/>
      <c r="D168" s="43" t="n"/>
      <c r="E168" s="13" t="n"/>
      <c r="F168" s="11" t="n"/>
      <c r="G168" s="14" t="n"/>
      <c r="H168" s="14" t="n"/>
      <c r="I168" s="44">
        <f>IF(OR(G168="",H168=""),"",H168-G168)</f>
        <v/>
      </c>
      <c r="J168" s="13" t="n"/>
      <c r="K168" s="11" t="n"/>
      <c r="L168" s="13" t="n"/>
      <c r="M168" s="11" t="n"/>
    </row>
    <row r="169">
      <c r="A169" s="42" t="n"/>
      <c r="B169" s="43" t="n"/>
      <c r="C169" s="42" t="n"/>
      <c r="D169" s="43" t="n"/>
      <c r="E169" s="13" t="n"/>
      <c r="F169" s="11" t="n"/>
      <c r="G169" s="14" t="n"/>
      <c r="H169" s="14" t="n"/>
      <c r="I169" s="44">
        <f>IF(OR(G169="",H169=""),"",H169-G169)</f>
        <v/>
      </c>
      <c r="J169" s="13" t="n"/>
      <c r="K169" s="11" t="n"/>
      <c r="L169" s="13" t="n"/>
      <c r="M169" s="11" t="n"/>
    </row>
    <row r="170">
      <c r="A170" s="42" t="n"/>
      <c r="B170" s="43" t="n"/>
      <c r="C170" s="42" t="n"/>
      <c r="D170" s="43" t="n"/>
      <c r="E170" s="13" t="n"/>
      <c r="F170" s="11" t="n"/>
      <c r="G170" s="14" t="n"/>
      <c r="H170" s="14" t="n"/>
      <c r="I170" s="44">
        <f>IF(OR(G170="",H170=""),"",H170-G170)</f>
        <v/>
      </c>
      <c r="J170" s="13" t="n"/>
      <c r="K170" s="11" t="n"/>
      <c r="L170" s="13" t="n"/>
      <c r="M170" s="11" t="n"/>
    </row>
    <row r="171">
      <c r="A171" s="42" t="n"/>
      <c r="B171" s="43" t="n"/>
      <c r="C171" s="42" t="n"/>
      <c r="D171" s="43" t="n"/>
      <c r="E171" s="13" t="n"/>
      <c r="F171" s="11" t="n"/>
      <c r="G171" s="14" t="n"/>
      <c r="H171" s="14" t="n"/>
      <c r="I171" s="44">
        <f>IF(OR(G171="",H171=""),"",H171-G171)</f>
        <v/>
      </c>
      <c r="J171" s="13" t="n"/>
      <c r="K171" s="11" t="n"/>
      <c r="L171" s="13" t="n"/>
      <c r="M171" s="11" t="n"/>
    </row>
    <row r="172">
      <c r="A172" s="42" t="n"/>
      <c r="B172" s="43" t="n"/>
      <c r="C172" s="42" t="n"/>
      <c r="D172" s="43" t="n"/>
      <c r="E172" s="13" t="n"/>
      <c r="F172" s="11" t="n"/>
      <c r="G172" s="14" t="n"/>
      <c r="H172" s="14" t="n"/>
      <c r="I172" s="44">
        <f>IF(OR(G172="",H172=""),"",H172-G172)</f>
        <v/>
      </c>
      <c r="J172" s="13" t="n"/>
      <c r="K172" s="11" t="n"/>
      <c r="L172" s="13" t="n"/>
      <c r="M172" s="11" t="n"/>
    </row>
    <row r="173">
      <c r="A173" s="42" t="n"/>
      <c r="B173" s="43" t="n"/>
      <c r="C173" s="42" t="n"/>
      <c r="D173" s="43" t="n"/>
      <c r="E173" s="13" t="n"/>
      <c r="F173" s="11" t="n"/>
      <c r="G173" s="14" t="n"/>
      <c r="H173" s="14" t="n"/>
      <c r="I173" s="44">
        <f>IF(OR(G173="",H173=""),"",H173-G173)</f>
        <v/>
      </c>
      <c r="J173" s="13" t="n"/>
      <c r="K173" s="11" t="n"/>
      <c r="L173" s="13" t="n"/>
      <c r="M173" s="11" t="n"/>
    </row>
    <row r="174">
      <c r="A174" s="42" t="n"/>
      <c r="B174" s="43" t="n"/>
      <c r="C174" s="42" t="n"/>
      <c r="D174" s="43" t="n"/>
      <c r="E174" s="13" t="n"/>
      <c r="F174" s="11" t="n"/>
      <c r="G174" s="14" t="n"/>
      <c r="H174" s="14" t="n"/>
      <c r="I174" s="44">
        <f>IF(OR(G174="",H174=""),"",H174-G174)</f>
        <v/>
      </c>
      <c r="J174" s="13" t="n"/>
      <c r="K174" s="11" t="n"/>
      <c r="L174" s="13" t="n"/>
      <c r="M174" s="11" t="n"/>
    </row>
    <row r="175">
      <c r="A175" s="42" t="n"/>
      <c r="B175" s="43" t="n"/>
      <c r="C175" s="42" t="n"/>
      <c r="D175" s="43" t="n"/>
      <c r="E175" s="13" t="n"/>
      <c r="F175" s="11" t="n"/>
      <c r="G175" s="14" t="n"/>
      <c r="H175" s="14" t="n"/>
      <c r="I175" s="44">
        <f>IF(OR(G175="",H175=""),"",H175-G175)</f>
        <v/>
      </c>
      <c r="J175" s="13" t="n"/>
      <c r="K175" s="11" t="n"/>
      <c r="L175" s="13" t="n"/>
      <c r="M175" s="11" t="n"/>
    </row>
    <row r="176">
      <c r="A176" s="42" t="n"/>
      <c r="B176" s="43" t="n"/>
      <c r="C176" s="42" t="n"/>
      <c r="D176" s="43" t="n"/>
      <c r="E176" s="13" t="n"/>
      <c r="F176" s="11" t="n"/>
      <c r="G176" s="14" t="n"/>
      <c r="H176" s="14" t="n"/>
      <c r="I176" s="44">
        <f>IF(OR(G176="",H176=""),"",H176-G176)</f>
        <v/>
      </c>
      <c r="J176" s="13" t="n"/>
      <c r="K176" s="11" t="n"/>
      <c r="L176" s="13" t="n"/>
      <c r="M176" s="11" t="n"/>
    </row>
    <row r="177">
      <c r="A177" s="42" t="n"/>
      <c r="B177" s="43" t="n"/>
      <c r="C177" s="42" t="n"/>
      <c r="D177" s="43" t="n"/>
      <c r="E177" s="13" t="n"/>
      <c r="F177" s="11" t="n"/>
      <c r="G177" s="14" t="n"/>
      <c r="H177" s="14" t="n"/>
      <c r="I177" s="44">
        <f>IF(OR(G177="",H177=""),"",H177-G177)</f>
        <v/>
      </c>
      <c r="J177" s="13" t="n"/>
      <c r="K177" s="11" t="n"/>
      <c r="L177" s="13" t="n"/>
      <c r="M177" s="11" t="n"/>
    </row>
    <row r="178">
      <c r="A178" s="42" t="n"/>
      <c r="B178" s="43" t="n"/>
      <c r="C178" s="42" t="n"/>
      <c r="D178" s="43" t="n"/>
      <c r="E178" s="13" t="n"/>
      <c r="F178" s="11" t="n"/>
      <c r="G178" s="14" t="n"/>
      <c r="H178" s="14" t="n"/>
      <c r="I178" s="44">
        <f>IF(OR(G178="",H178=""),"",H178-G178)</f>
        <v/>
      </c>
      <c r="J178" s="13" t="n"/>
      <c r="K178" s="11" t="n"/>
      <c r="L178" s="13" t="n"/>
      <c r="M178" s="11" t="n"/>
    </row>
    <row r="179">
      <c r="A179" s="42" t="n"/>
      <c r="B179" s="43" t="n"/>
      <c r="C179" s="42" t="n"/>
      <c r="D179" s="43" t="n"/>
      <c r="E179" s="13" t="n"/>
      <c r="F179" s="11" t="n"/>
      <c r="G179" s="14" t="n"/>
      <c r="H179" s="14" t="n"/>
      <c r="I179" s="44">
        <f>IF(OR(G179="",H179=""),"",H179-G179)</f>
        <v/>
      </c>
      <c r="J179" s="13" t="n"/>
      <c r="K179" s="11" t="n"/>
      <c r="L179" s="13" t="n"/>
      <c r="M179" s="11" t="n"/>
    </row>
    <row r="180">
      <c r="A180" s="42" t="n"/>
      <c r="B180" s="43" t="n"/>
      <c r="C180" s="42" t="n"/>
      <c r="D180" s="43" t="n"/>
      <c r="E180" s="13" t="n"/>
      <c r="F180" s="11" t="n"/>
      <c r="G180" s="14" t="n"/>
      <c r="H180" s="14" t="n"/>
      <c r="I180" s="44">
        <f>IF(OR(G180="",H180=""),"",H180-G180)</f>
        <v/>
      </c>
      <c r="J180" s="13" t="n"/>
      <c r="K180" s="11" t="n"/>
      <c r="L180" s="13" t="n"/>
      <c r="M180" s="11" t="n"/>
    </row>
    <row r="181">
      <c r="A181" s="42" t="n"/>
      <c r="B181" s="43" t="n"/>
      <c r="C181" s="42" t="n"/>
      <c r="D181" s="43" t="n"/>
      <c r="E181" s="13" t="n"/>
      <c r="F181" s="11" t="n"/>
      <c r="G181" s="14" t="n"/>
      <c r="H181" s="14" t="n"/>
      <c r="I181" s="44">
        <f>IF(OR(G181="",H181=""),"",H181-G181)</f>
        <v/>
      </c>
      <c r="J181" s="13" t="n"/>
      <c r="K181" s="11" t="n"/>
      <c r="L181" s="13" t="n"/>
      <c r="M181" s="11" t="n"/>
    </row>
    <row r="182">
      <c r="A182" s="42" t="n"/>
      <c r="B182" s="43" t="n"/>
      <c r="C182" s="42" t="n"/>
      <c r="D182" s="43" t="n"/>
      <c r="E182" s="13" t="n"/>
      <c r="F182" s="11" t="n"/>
      <c r="G182" s="14" t="n"/>
      <c r="H182" s="14" t="n"/>
      <c r="I182" s="44">
        <f>IF(OR(G182="",H182=""),"",H182-G182)</f>
        <v/>
      </c>
      <c r="J182" s="13" t="n"/>
      <c r="K182" s="11" t="n"/>
      <c r="L182" s="13" t="n"/>
      <c r="M182" s="11" t="n"/>
    </row>
    <row r="183">
      <c r="A183" s="42" t="n"/>
      <c r="B183" s="43" t="n"/>
      <c r="C183" s="42" t="n"/>
      <c r="D183" s="43" t="n"/>
      <c r="E183" s="13" t="n"/>
      <c r="F183" s="11" t="n"/>
      <c r="G183" s="14" t="n"/>
      <c r="H183" s="14" t="n"/>
      <c r="I183" s="44">
        <f>IF(OR(G183="",H183=""),"",H183-G183)</f>
        <v/>
      </c>
      <c r="J183" s="13" t="n"/>
      <c r="K183" s="11" t="n"/>
      <c r="L183" s="13" t="n"/>
      <c r="M183" s="11" t="n"/>
    </row>
    <row r="184">
      <c r="A184" s="42" t="n"/>
      <c r="B184" s="43" t="n"/>
      <c r="C184" s="42" t="n"/>
      <c r="D184" s="43" t="n"/>
      <c r="E184" s="13" t="n"/>
      <c r="F184" s="11" t="n"/>
      <c r="G184" s="14" t="n"/>
      <c r="H184" s="14" t="n"/>
      <c r="I184" s="44">
        <f>IF(OR(G184="",H184=""),"",H184-G184)</f>
        <v/>
      </c>
      <c r="J184" s="13" t="n"/>
      <c r="K184" s="11" t="n"/>
      <c r="L184" s="13" t="n"/>
      <c r="M184" s="11" t="n"/>
    </row>
    <row r="185">
      <c r="A185" s="42" t="n"/>
      <c r="B185" s="43" t="n"/>
      <c r="C185" s="42" t="n"/>
      <c r="D185" s="43" t="n"/>
      <c r="E185" s="13" t="n"/>
      <c r="F185" s="11" t="n"/>
      <c r="G185" s="14" t="n"/>
      <c r="H185" s="14" t="n"/>
      <c r="I185" s="44">
        <f>IF(OR(G185="",H185=""),"",H185-G185)</f>
        <v/>
      </c>
      <c r="J185" s="13" t="n"/>
      <c r="K185" s="11" t="n"/>
      <c r="L185" s="13" t="n"/>
      <c r="M185" s="11" t="n"/>
    </row>
    <row r="186">
      <c r="A186" s="42" t="n"/>
      <c r="B186" s="43" t="n"/>
      <c r="C186" s="42" t="n"/>
      <c r="D186" s="43" t="n"/>
      <c r="E186" s="13" t="n"/>
      <c r="F186" s="11" t="n"/>
      <c r="G186" s="14" t="n"/>
      <c r="H186" s="14" t="n"/>
      <c r="I186" s="44">
        <f>IF(OR(G186="",H186=""),"",H186-G186)</f>
        <v/>
      </c>
      <c r="J186" s="13" t="n"/>
      <c r="K186" s="11" t="n"/>
      <c r="L186" s="13" t="n"/>
      <c r="M186" s="11" t="n"/>
    </row>
    <row r="187">
      <c r="A187" s="42" t="n"/>
      <c r="B187" s="43" t="n"/>
      <c r="C187" s="42" t="n"/>
      <c r="D187" s="43" t="n"/>
      <c r="E187" s="13" t="n"/>
      <c r="F187" s="11" t="n"/>
      <c r="G187" s="14" t="n"/>
      <c r="H187" s="14" t="n"/>
      <c r="I187" s="44">
        <f>IF(OR(G187="",H187=""),"",H187-G187)</f>
        <v/>
      </c>
      <c r="J187" s="13" t="n"/>
      <c r="K187" s="11" t="n"/>
      <c r="L187" s="13" t="n"/>
      <c r="M187" s="11" t="n"/>
    </row>
    <row r="188">
      <c r="A188" s="42" t="n"/>
      <c r="B188" s="43" t="n"/>
      <c r="C188" s="42" t="n"/>
      <c r="D188" s="43" t="n"/>
      <c r="E188" s="13" t="n"/>
      <c r="F188" s="11" t="n"/>
      <c r="G188" s="14" t="n"/>
      <c r="H188" s="14" t="n"/>
      <c r="I188" s="44">
        <f>IF(OR(G188="",H188=""),"",H188-G188)</f>
        <v/>
      </c>
      <c r="J188" s="13" t="n"/>
      <c r="K188" s="11" t="n"/>
      <c r="L188" s="13" t="n"/>
      <c r="M188" s="11" t="n"/>
    </row>
    <row r="189">
      <c r="A189" s="42" t="n"/>
      <c r="B189" s="43" t="n"/>
      <c r="C189" s="42" t="n"/>
      <c r="D189" s="43" t="n"/>
      <c r="E189" s="13" t="n"/>
      <c r="F189" s="11" t="n"/>
      <c r="G189" s="14" t="n"/>
      <c r="H189" s="14" t="n"/>
      <c r="I189" s="44">
        <f>IF(OR(G189="",H189=""),"",H189-G189)</f>
        <v/>
      </c>
      <c r="J189" s="13" t="n"/>
      <c r="K189" s="11" t="n"/>
      <c r="L189" s="13" t="n"/>
      <c r="M189" s="11" t="n"/>
    </row>
    <row r="190">
      <c r="A190" s="42" t="n"/>
      <c r="B190" s="43" t="n"/>
      <c r="C190" s="42" t="n"/>
      <c r="D190" s="43" t="n"/>
      <c r="E190" s="13" t="n"/>
      <c r="F190" s="11" t="n"/>
      <c r="G190" s="14" t="n"/>
      <c r="H190" s="14" t="n"/>
      <c r="I190" s="44">
        <f>IF(OR(G190="",H190=""),"",H190-G190)</f>
        <v/>
      </c>
      <c r="J190" s="13" t="n"/>
      <c r="K190" s="11" t="n"/>
      <c r="L190" s="13" t="n"/>
      <c r="M190" s="11" t="n"/>
    </row>
    <row r="191">
      <c r="A191" s="42" t="n"/>
      <c r="B191" s="43" t="n"/>
      <c r="C191" s="42" t="n"/>
      <c r="D191" s="43" t="n"/>
      <c r="E191" s="13" t="n"/>
      <c r="F191" s="11" t="n"/>
      <c r="G191" s="14" t="n"/>
      <c r="H191" s="14" t="n"/>
      <c r="I191" s="44">
        <f>IF(OR(G191="",H191=""),"",H191-G191)</f>
        <v/>
      </c>
      <c r="J191" s="13" t="n"/>
      <c r="K191" s="11" t="n"/>
      <c r="L191" s="13" t="n"/>
      <c r="M191" s="11" t="n"/>
    </row>
    <row r="192">
      <c r="A192" s="42" t="n"/>
      <c r="B192" s="43" t="n"/>
      <c r="C192" s="42" t="n"/>
      <c r="D192" s="43" t="n"/>
      <c r="E192" s="13" t="n"/>
      <c r="F192" s="11" t="n"/>
      <c r="G192" s="14" t="n"/>
      <c r="H192" s="14" t="n"/>
      <c r="I192" s="44">
        <f>IF(OR(G192="",H192=""),"",H192-G192)</f>
        <v/>
      </c>
      <c r="J192" s="13" t="n"/>
      <c r="K192" s="11" t="n"/>
      <c r="L192" s="13" t="n"/>
      <c r="M192" s="11" t="n"/>
    </row>
    <row r="193">
      <c r="A193" s="42" t="n"/>
      <c r="B193" s="43" t="n"/>
      <c r="C193" s="42" t="n"/>
      <c r="D193" s="43" t="n"/>
      <c r="E193" s="13" t="n"/>
      <c r="F193" s="11" t="n"/>
      <c r="G193" s="14" t="n"/>
      <c r="H193" s="14" t="n"/>
      <c r="I193" s="44">
        <f>IF(OR(G193="",H193=""),"",H193-G193)</f>
        <v/>
      </c>
      <c r="J193" s="13" t="n"/>
      <c r="K193" s="11" t="n"/>
      <c r="L193" s="13" t="n"/>
      <c r="M193" s="11" t="n"/>
    </row>
    <row r="194">
      <c r="A194" s="42" t="n"/>
      <c r="B194" s="43" t="n"/>
      <c r="C194" s="42" t="n"/>
      <c r="D194" s="43" t="n"/>
      <c r="E194" s="13" t="n"/>
      <c r="F194" s="11" t="n"/>
      <c r="G194" s="14" t="n"/>
      <c r="H194" s="14" t="n"/>
      <c r="I194" s="44">
        <f>IF(OR(G194="",H194=""),"",H194-G194)</f>
        <v/>
      </c>
      <c r="J194" s="13" t="n"/>
      <c r="K194" s="11" t="n"/>
      <c r="L194" s="13" t="n"/>
      <c r="M194" s="11" t="n"/>
    </row>
    <row r="195">
      <c r="A195" s="42" t="n"/>
      <c r="B195" s="43" t="n"/>
      <c r="C195" s="42" t="n"/>
      <c r="D195" s="43" t="n"/>
      <c r="E195" s="13" t="n"/>
      <c r="F195" s="11" t="n"/>
      <c r="G195" s="14" t="n"/>
      <c r="H195" s="14" t="n"/>
      <c r="I195" s="44">
        <f>IF(OR(G195="",H195=""),"",H195-G195)</f>
        <v/>
      </c>
      <c r="J195" s="13" t="n"/>
      <c r="K195" s="11" t="n"/>
      <c r="L195" s="13" t="n"/>
      <c r="M195" s="11" t="n"/>
    </row>
    <row r="196">
      <c r="A196" s="42" t="n"/>
      <c r="B196" s="43" t="n"/>
      <c r="C196" s="42" t="n"/>
      <c r="D196" s="43" t="n"/>
      <c r="E196" s="13" t="n"/>
      <c r="F196" s="11" t="n"/>
      <c r="G196" s="14" t="n"/>
      <c r="H196" s="14" t="n"/>
      <c r="I196" s="44">
        <f>IF(OR(G196="",H196=""),"",H196-G196)</f>
        <v/>
      </c>
      <c r="J196" s="13" t="n"/>
      <c r="K196" s="11" t="n"/>
      <c r="L196" s="13" t="n"/>
      <c r="M196" s="11" t="n"/>
    </row>
    <row r="197">
      <c r="A197" s="42" t="n"/>
      <c r="B197" s="43" t="n"/>
      <c r="C197" s="42" t="n"/>
      <c r="D197" s="43" t="n"/>
      <c r="E197" s="13" t="n"/>
      <c r="F197" s="11" t="n"/>
      <c r="G197" s="14" t="n"/>
      <c r="H197" s="14" t="n"/>
      <c r="I197" s="44">
        <f>IF(OR(G197="",H197=""),"",H197-G197)</f>
        <v/>
      </c>
      <c r="J197" s="13" t="n"/>
      <c r="K197" s="11" t="n"/>
      <c r="L197" s="13" t="n"/>
      <c r="M197" s="11" t="n"/>
    </row>
    <row r="198">
      <c r="A198" s="42" t="n"/>
      <c r="B198" s="43" t="n"/>
      <c r="C198" s="42" t="n"/>
      <c r="D198" s="43" t="n"/>
      <c r="E198" s="13" t="n"/>
      <c r="F198" s="11" t="n"/>
      <c r="G198" s="14" t="n"/>
      <c r="H198" s="14" t="n"/>
      <c r="I198" s="44">
        <f>IF(OR(G198="",H198=""),"",H198-G198)</f>
        <v/>
      </c>
      <c r="J198" s="13" t="n"/>
      <c r="K198" s="11" t="n"/>
      <c r="L198" s="13" t="n"/>
      <c r="M198" s="11" t="n"/>
    </row>
    <row r="199">
      <c r="A199" s="42" t="n"/>
      <c r="B199" s="43" t="n"/>
      <c r="C199" s="42" t="n"/>
      <c r="D199" s="43" t="n"/>
      <c r="E199" s="13" t="n"/>
      <c r="F199" s="11" t="n"/>
      <c r="G199" s="14" t="n"/>
      <c r="H199" s="14" t="n"/>
      <c r="I199" s="44">
        <f>IF(OR(G199="",H199=""),"",H199-G199)</f>
        <v/>
      </c>
      <c r="J199" s="13" t="n"/>
      <c r="K199" s="11" t="n"/>
      <c r="L199" s="13" t="n"/>
      <c r="M199" s="11" t="n"/>
    </row>
    <row r="200">
      <c r="A200" s="42" t="n"/>
      <c r="B200" s="43" t="n"/>
      <c r="C200" s="42" t="n"/>
      <c r="D200" s="43" t="n"/>
      <c r="E200" s="13" t="n"/>
      <c r="F200" s="11" t="n"/>
      <c r="G200" s="14" t="n"/>
      <c r="H200" s="14" t="n"/>
      <c r="I200" s="44">
        <f>IF(OR(G200="",H200=""),"",H200-G200)</f>
        <v/>
      </c>
      <c r="J200" s="13" t="n"/>
      <c r="K200" s="11" t="n"/>
      <c r="L200" s="13" t="n"/>
      <c r="M200" s="11" t="n"/>
    </row>
    <row r="201">
      <c r="A201" s="42" t="n"/>
      <c r="B201" s="43" t="n"/>
      <c r="C201" s="42" t="n"/>
      <c r="D201" s="43" t="n"/>
      <c r="E201" s="13" t="n"/>
      <c r="F201" s="11" t="n"/>
      <c r="G201" s="14" t="n"/>
      <c r="H201" s="14" t="n"/>
      <c r="I201" s="44">
        <f>IF(OR(G201="",H201=""),"",H201-G201)</f>
        <v/>
      </c>
      <c r="J201" s="13" t="n"/>
      <c r="K201" s="11" t="n"/>
      <c r="L201" s="13" t="n"/>
      <c r="M201" s="11" t="n"/>
    </row>
    <row r="202">
      <c r="A202" s="42" t="n"/>
      <c r="B202" s="43" t="n"/>
      <c r="C202" s="42" t="n"/>
      <c r="D202" s="43" t="n"/>
      <c r="E202" s="13" t="n"/>
      <c r="F202" s="11" t="n"/>
      <c r="G202" s="14" t="n"/>
      <c r="H202" s="14" t="n"/>
      <c r="I202" s="44">
        <f>IF(OR(G202="",H202=""),"",H202-G202)</f>
        <v/>
      </c>
      <c r="J202" s="13" t="n"/>
      <c r="K202" s="11" t="n"/>
      <c r="L202" s="13" t="n"/>
      <c r="M202" s="11" t="n"/>
    </row>
  </sheetData>
  <autoFilter ref="A2:M202"/>
  <dataValidations count="1">
    <dataValidation sqref="L3 L4 L5 L6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L202" showDropDown="0" showInputMessage="0" showErrorMessage="0" allowBlank="1" type="list">
      <formula1>"Sim,Não"</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2026-09-11T23:45:15Z</dcterms:created>
  <dcterms:modified xmlns:dcterms="http://purl.org/dc/terms/" xmlns:xsi="http://www.w3.org/2001/XMLSchema-instance" xsi:type="dcterms:W3CDTF">2026-09-11T23:45:16Z</dcterms:modified>
</cp:coreProperties>
</file>